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backupFile="1" defaultThemeVersion="124226"/>
  <mc:AlternateContent xmlns:mc="http://schemas.openxmlformats.org/markup-compatibility/2006">
    <mc:Choice Requires="x15">
      <x15ac:absPath xmlns:x15ac="http://schemas.microsoft.com/office/spreadsheetml/2010/11/ac" url="D:\0-VOKR\PROJEKT POJACANJA\3-TROSKOVNIK\"/>
    </mc:Choice>
  </mc:AlternateContent>
  <xr:revisionPtr revIDLastSave="0" documentId="13_ncr:1_{4A75DE23-1F60-46F2-A5F8-68E7783992D5}" xr6:coauthVersionLast="47" xr6:coauthVersionMax="47" xr10:uidLastSave="{00000000-0000-0000-0000-000000000000}"/>
  <bookViews>
    <workbookView xWindow="-28920" yWindow="-120" windowWidth="29040" windowHeight="15840" tabRatio="894" xr2:uid="{00000000-000D-0000-FFFF-FFFF00000000}"/>
  </bookViews>
  <sheets>
    <sheet name="REKAPITULACIJA" sheetId="140" r:id="rId1"/>
    <sheet name="Opci i posebni uvjeti" sheetId="186" r:id="rId2"/>
    <sheet name="Preambule" sheetId="199" r:id="rId3"/>
    <sheet name="Pripremni radovi" sheetId="151" r:id="rId4"/>
    <sheet name="Demontaze i rusenja" sheetId="149" r:id="rId5"/>
    <sheet name="Zemljani radovi" sheetId="152" r:id="rId6"/>
    <sheet name="AB radovi" sheetId="110" r:id="rId7"/>
    <sheet name="Tesarski radovi" sheetId="154" r:id="rId8"/>
    <sheet name="Zidarski radovi" sheetId="144" r:id="rId9"/>
    <sheet name="Izolaterski radovi" sheetId="147" r:id="rId10"/>
    <sheet name="Ojacanja nosive konstrukcije" sheetId="208" r:id="rId11"/>
    <sheet name="Čelične konstrukcije" sheetId="167" r:id="rId12"/>
    <sheet name="Limarski radovi" sheetId="202" r:id="rId13"/>
    <sheet name="Krovopokrivacki radovi" sheetId="203" r:id="rId14"/>
    <sheet name="Instalacije" sheetId="206" r:id="rId15"/>
    <sheet name="Resturatorski radovi - zid" sheetId="164" r:id="rId16"/>
    <sheet name="Restauratorski radovi - ostalo" sheetId="172" r:id="rId17"/>
  </sheets>
  <definedNames>
    <definedName name="_xlnm.Print_Titles" localSheetId="6">'AB radovi'!$4:$6</definedName>
    <definedName name="_xlnm.Print_Titles" localSheetId="11">'Čelične konstrukcije'!$4:$6</definedName>
    <definedName name="_xlnm.Print_Titles" localSheetId="4">'Demontaze i rusenja'!$5:$7</definedName>
    <definedName name="_xlnm.Print_Titles" localSheetId="9">'Izolaterski radovi'!$4:$6</definedName>
    <definedName name="_xlnm.Print_Titles" localSheetId="10">'Ojacanja nosive konstrukcije'!$4:$6</definedName>
    <definedName name="_xlnm.Print_Titles" localSheetId="3">'Pripremni radovi'!$4:$8</definedName>
    <definedName name="_xlnm.Print_Titles" localSheetId="16">'Restauratorski radovi - ostalo'!$4:$5</definedName>
    <definedName name="_xlnm.Print_Titles" localSheetId="15">'Resturatorski radovi - zid'!$3:$4</definedName>
    <definedName name="_xlnm.Print_Titles" localSheetId="7">'Tesarski radovi'!$4:$6</definedName>
    <definedName name="_xlnm.Print_Titles" localSheetId="5">'Zemljani radovi'!$4:$6</definedName>
    <definedName name="_xlnm.Print_Titles" localSheetId="8">'Zidarski radovi'!$4:$6</definedName>
    <definedName name="_xlnm.Print_Area" localSheetId="6">'AB radovi'!$A$1:$F$53</definedName>
    <definedName name="_xlnm.Print_Area" localSheetId="4">'Demontaze i rusenja'!$A$1:$F$194</definedName>
    <definedName name="_xlnm.Print_Area" localSheetId="9">'Izolaterski radovi'!$A$1:$F$28</definedName>
    <definedName name="_xlnm.Print_Area" localSheetId="12">'Limarski radovi'!$A$1:$F$44</definedName>
    <definedName name="_xlnm.Print_Area" localSheetId="1">'Opci i posebni uvjeti'!$A$1:$C$97</definedName>
    <definedName name="_xlnm.Print_Area" localSheetId="2">Preambule!$A$1:$F$495</definedName>
    <definedName name="_xlnm.Print_Area" localSheetId="0">REKAPITULACIJA!$A$1:$E$53</definedName>
    <definedName name="_xlnm.Print_Area" localSheetId="16">'Restauratorski radovi - ostalo'!$A$1:$F$121</definedName>
    <definedName name="_xlnm.Print_Area" localSheetId="7">'Tesarski radovi'!$A$1:$F$55</definedName>
    <definedName name="_xlnm.Print_Area" localSheetId="5">'Zemljani radovi'!$A$1:$F$37</definedName>
    <definedName name="_xlnm.Print_Area" localSheetId="8">'Zidarski radovi'!$A$1:$F$100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6" i="208" l="1"/>
  <c r="F95" i="208"/>
  <c r="F90" i="208"/>
  <c r="F84" i="208"/>
  <c r="F83" i="208"/>
  <c r="F82" i="208"/>
  <c r="F75" i="208"/>
  <c r="F74" i="208"/>
  <c r="F68" i="208"/>
  <c r="F61" i="208"/>
  <c r="F51" i="208"/>
  <c r="F50" i="208"/>
  <c r="F49" i="208"/>
  <c r="F44" i="208"/>
  <c r="F43" i="208"/>
  <c r="F42" i="208"/>
  <c r="F190" i="149"/>
  <c r="F187" i="149"/>
  <c r="F182" i="149"/>
  <c r="F179" i="149"/>
  <c r="F176" i="149"/>
  <c r="F173" i="149"/>
  <c r="F168" i="149"/>
  <c r="F165" i="149"/>
  <c r="F162" i="149"/>
  <c r="F161" i="149"/>
  <c r="F9" i="149"/>
  <c r="F26" i="151"/>
  <c r="A12" i="147"/>
  <c r="A99" i="208"/>
  <c r="F33" i="208"/>
  <c r="F32" i="208"/>
  <c r="F23" i="208"/>
  <c r="F22" i="208"/>
  <c r="F13" i="208"/>
  <c r="F9" i="208"/>
  <c r="A7" i="208"/>
  <c r="A11" i="208" s="1"/>
  <c r="A15" i="208" s="1"/>
  <c r="A25" i="208" s="1"/>
  <c r="A35" i="208" s="1"/>
  <c r="A46" i="208" s="1"/>
  <c r="A56" i="208" s="1"/>
  <c r="F193" i="149" l="1"/>
  <c r="F99" i="208"/>
  <c r="A63" i="208"/>
  <c r="A70" i="208" s="1"/>
  <c r="A77" i="208" s="1"/>
  <c r="A86" i="208" s="1"/>
  <c r="A92" i="208" s="1"/>
  <c r="B54" i="208" l="1"/>
  <c r="F15" i="149" l="1"/>
  <c r="F12" i="149"/>
  <c r="A11" i="149"/>
  <c r="A14" i="149" s="1"/>
  <c r="A17" i="149" s="1"/>
  <c r="F135" i="149"/>
  <c r="F20" i="144"/>
  <c r="F173" i="206"/>
  <c r="F172" i="206"/>
  <c r="F171" i="206"/>
  <c r="F176" i="206"/>
  <c r="F170" i="206"/>
  <c r="F167" i="206"/>
  <c r="F164" i="206"/>
  <c r="F144" i="206"/>
  <c r="F139" i="206"/>
  <c r="F138" i="206"/>
  <c r="F137" i="206"/>
  <c r="F132" i="206"/>
  <c r="F129" i="206"/>
  <c r="F126" i="206"/>
  <c r="F123" i="206"/>
  <c r="F120" i="206"/>
  <c r="F117" i="206"/>
  <c r="F116" i="206"/>
  <c r="F115" i="206"/>
  <c r="F112" i="206"/>
  <c r="F111" i="206"/>
  <c r="F110" i="206"/>
  <c r="F107" i="206"/>
  <c r="F106" i="206"/>
  <c r="F105" i="206"/>
  <c r="F102" i="206"/>
  <c r="F101" i="206"/>
  <c r="F100" i="206"/>
  <c r="F99" i="206"/>
  <c r="F96" i="206"/>
  <c r="F33" i="144" l="1"/>
  <c r="F91" i="164"/>
  <c r="F52" i="154"/>
  <c r="F36" i="154"/>
  <c r="F145" i="149"/>
  <c r="F144" i="149"/>
  <c r="F141" i="149"/>
  <c r="F140" i="149"/>
  <c r="F64" i="149"/>
  <c r="F72" i="172"/>
  <c r="F71" i="172"/>
  <c r="F75" i="172"/>
  <c r="F74" i="172"/>
  <c r="F73" i="172"/>
  <c r="F70" i="172"/>
  <c r="F69" i="172"/>
  <c r="F68" i="172"/>
  <c r="F48" i="151"/>
  <c r="F31" i="167"/>
  <c r="F27" i="167"/>
  <c r="A25" i="167"/>
  <c r="A29" i="167" s="1"/>
  <c r="F22" i="167"/>
  <c r="F21" i="167"/>
  <c r="F20" i="167"/>
  <c r="F55" i="149" l="1"/>
  <c r="F63" i="172"/>
  <c r="F21" i="172"/>
  <c r="F37" i="149"/>
  <c r="F36" i="149"/>
  <c r="F60" i="172"/>
  <c r="F51" i="172"/>
  <c r="F48" i="172"/>
  <c r="F45" i="172"/>
  <c r="F25" i="172"/>
  <c r="F18" i="172"/>
  <c r="A11" i="172"/>
  <c r="A17" i="172" s="1"/>
  <c r="A20" i="172" s="1"/>
  <c r="A23" i="172" s="1"/>
  <c r="F15" i="172"/>
  <c r="F13" i="172"/>
  <c r="F121" i="149" l="1"/>
  <c r="F39" i="172"/>
  <c r="F38" i="172"/>
  <c r="F36" i="172"/>
  <c r="F19" i="202" l="1"/>
  <c r="F41" i="202"/>
  <c r="F38" i="202"/>
  <c r="F17" i="202"/>
  <c r="F100" i="172"/>
  <c r="F103" i="172"/>
  <c r="F118" i="172"/>
  <c r="F112" i="172"/>
  <c r="F18" i="154"/>
  <c r="A11" i="203"/>
  <c r="A14" i="203" s="1"/>
  <c r="F12" i="203"/>
  <c r="F37" i="164"/>
  <c r="F36" i="164" l="1"/>
  <c r="F30" i="144"/>
  <c r="A7" i="144"/>
  <c r="A10" i="144" s="1"/>
  <c r="F22" i="154"/>
  <c r="F21" i="154"/>
  <c r="A10" i="110"/>
  <c r="A14" i="110" s="1"/>
  <c r="A18" i="110" s="1"/>
  <c r="F115" i="172"/>
  <c r="F109" i="172"/>
  <c r="F106" i="172"/>
  <c r="F97" i="172"/>
  <c r="F88" i="164"/>
  <c r="F87" i="164"/>
  <c r="F73" i="164"/>
  <c r="F86" i="164"/>
  <c r="F85" i="164"/>
  <c r="F84" i="164"/>
  <c r="F81" i="164"/>
  <c r="F80" i="164"/>
  <c r="F79" i="164"/>
  <c r="F76" i="164"/>
  <c r="F70" i="164"/>
  <c r="F67" i="164"/>
  <c r="F64" i="164"/>
  <c r="F61" i="164"/>
  <c r="F58" i="164"/>
  <c r="F55" i="164"/>
  <c r="F52" i="164"/>
  <c r="F49" i="164"/>
  <c r="F46" i="164"/>
  <c r="F43" i="164"/>
  <c r="F40" i="164"/>
  <c r="F33" i="164"/>
  <c r="F30" i="164"/>
  <c r="F27" i="164"/>
  <c r="F24" i="164"/>
  <c r="F21" i="164"/>
  <c r="F82" i="144"/>
  <c r="F79" i="144"/>
  <c r="F76" i="144"/>
  <c r="F73" i="144"/>
  <c r="F70" i="144"/>
  <c r="F67" i="144"/>
  <c r="F64" i="144"/>
  <c r="F58" i="144"/>
  <c r="F61" i="144"/>
  <c r="F55" i="144"/>
  <c r="F85" i="149" l="1"/>
  <c r="F15" i="203"/>
  <c r="A10" i="152"/>
  <c r="D17" i="152"/>
  <c r="F44" i="154"/>
  <c r="F39" i="110" l="1"/>
  <c r="F84" i="149" l="1"/>
  <c r="F7" i="172" l="1"/>
  <c r="F29" i="202"/>
  <c r="F129" i="149" l="1"/>
  <c r="F43" i="144" l="1"/>
  <c r="F42" i="144"/>
  <c r="F41" i="144"/>
  <c r="F50" i="144"/>
  <c r="F49" i="144"/>
  <c r="F132" i="149"/>
  <c r="F126" i="149"/>
  <c r="F28" i="152"/>
  <c r="F101" i="149"/>
  <c r="F100" i="149"/>
  <c r="F99" i="149"/>
  <c r="F120" i="149"/>
  <c r="F182" i="206"/>
  <c r="F179" i="206"/>
  <c r="F161" i="206"/>
  <c r="F158" i="206"/>
  <c r="F155" i="206"/>
  <c r="F152" i="206"/>
  <c r="F149" i="206"/>
  <c r="F148" i="206"/>
  <c r="F145" i="206"/>
  <c r="F143" i="206"/>
  <c r="F142" i="206"/>
  <c r="F95" i="206"/>
  <c r="F21" i="202" l="1"/>
  <c r="F80" i="172"/>
  <c r="F54" i="172"/>
  <c r="F57" i="172"/>
  <c r="F42" i="172"/>
  <c r="F35" i="172"/>
  <c r="F34" i="172"/>
  <c r="A185" i="206"/>
  <c r="F31" i="172"/>
  <c r="A44" i="202"/>
  <c r="F45" i="151"/>
  <c r="F27" i="206"/>
  <c r="F46" i="110"/>
  <c r="F50" i="110"/>
  <c r="F49" i="110"/>
  <c r="F43" i="110"/>
  <c r="F42" i="110"/>
  <c r="F38" i="110"/>
  <c r="F35" i="110"/>
  <c r="F31" i="110"/>
  <c r="F28" i="110"/>
  <c r="F27" i="110"/>
  <c r="F24" i="110"/>
  <c r="F23" i="110"/>
  <c r="F20" i="110"/>
  <c r="F19" i="110"/>
  <c r="F16" i="110"/>
  <c r="F15" i="110"/>
  <c r="F12" i="110"/>
  <c r="F11" i="110"/>
  <c r="F8" i="110"/>
  <c r="A22" i="110" l="1"/>
  <c r="A26" i="110" s="1"/>
  <c r="A30" i="110" s="1"/>
  <c r="A33" i="110" s="1"/>
  <c r="A37" i="110" s="1"/>
  <c r="A41" i="110" s="1"/>
  <c r="E21" i="140"/>
  <c r="F53" i="110"/>
  <c r="F18" i="152"/>
  <c r="F25" i="154"/>
  <c r="F35" i="206"/>
  <c r="F34" i="206"/>
  <c r="F33" i="206"/>
  <c r="F32" i="206"/>
  <c r="F24" i="206"/>
  <c r="F23" i="206"/>
  <c r="F22" i="206"/>
  <c r="F19" i="206"/>
  <c r="F18" i="206"/>
  <c r="F17" i="206"/>
  <c r="F16" i="206"/>
  <c r="F15" i="206"/>
  <c r="A14" i="206"/>
  <c r="A21" i="206" s="1"/>
  <c r="F12" i="206"/>
  <c r="F11" i="206"/>
  <c r="F10" i="206"/>
  <c r="F9" i="206"/>
  <c r="F8" i="206"/>
  <c r="A45" i="110" l="1"/>
  <c r="A48" i="110" s="1"/>
  <c r="A26" i="206"/>
  <c r="A31" i="206" s="1"/>
  <c r="A41" i="206" s="1"/>
  <c r="F92" i="172" l="1"/>
  <c r="F91" i="172"/>
  <c r="F90" i="172"/>
  <c r="F89" i="172"/>
  <c r="F88" i="172"/>
  <c r="F87" i="172"/>
  <c r="F86" i="172"/>
  <c r="F28" i="172"/>
  <c r="F85" i="172" l="1"/>
  <c r="F21" i="149"/>
  <c r="F39" i="151"/>
  <c r="F36" i="151"/>
  <c r="F95" i="144" l="1"/>
  <c r="F96" i="144"/>
  <c r="F94" i="144"/>
  <c r="F91" i="144"/>
  <c r="F46" i="144"/>
  <c r="F37" i="144"/>
  <c r="F38" i="144"/>
  <c r="F36" i="144"/>
  <c r="F27" i="144"/>
  <c r="F24" i="144"/>
  <c r="F23" i="144"/>
  <c r="F17" i="144"/>
  <c r="F14" i="144"/>
  <c r="F11" i="144"/>
  <c r="F8" i="144"/>
  <c r="F24" i="149"/>
  <c r="F22" i="152" l="1"/>
  <c r="F21" i="152"/>
  <c r="F20" i="152"/>
  <c r="F90" i="206" l="1"/>
  <c r="F87" i="206"/>
  <c r="F84" i="206"/>
  <c r="F81" i="206"/>
  <c r="F78" i="206"/>
  <c r="F75" i="206"/>
  <c r="F72" i="206"/>
  <c r="F69" i="206"/>
  <c r="F66" i="206"/>
  <c r="F63" i="206"/>
  <c r="F60" i="206"/>
  <c r="F57" i="206"/>
  <c r="F54" i="206"/>
  <c r="F51" i="206"/>
  <c r="F48" i="206"/>
  <c r="F45" i="206" l="1"/>
  <c r="A44" i="206"/>
  <c r="A47" i="206" s="1"/>
  <c r="A50" i="206" s="1"/>
  <c r="A53" i="206" s="1"/>
  <c r="A56" i="206" s="1"/>
  <c r="A59" i="206" s="1"/>
  <c r="A62" i="206" s="1"/>
  <c r="A65" i="206" s="1"/>
  <c r="A68" i="206" s="1"/>
  <c r="A71" i="206" s="1"/>
  <c r="A74" i="206" s="1"/>
  <c r="A77" i="206" s="1"/>
  <c r="A80" i="206" s="1"/>
  <c r="A83" i="206" s="1"/>
  <c r="A86" i="206" s="1"/>
  <c r="A89" i="206" s="1"/>
  <c r="A94" i="206" s="1"/>
  <c r="F42" i="206"/>
  <c r="A98" i="206" l="1"/>
  <c r="A104" i="206" s="1"/>
  <c r="A109" i="206" s="1"/>
  <c r="A114" i="206" s="1"/>
  <c r="A119" i="206" s="1"/>
  <c r="A122" i="206" s="1"/>
  <c r="A125" i="206" s="1"/>
  <c r="A128" i="206" s="1"/>
  <c r="A131" i="206" s="1"/>
  <c r="A136" i="206" s="1"/>
  <c r="A141" i="206" s="1"/>
  <c r="A147" i="206" s="1"/>
  <c r="A151" i="206" s="1"/>
  <c r="A154" i="206" s="1"/>
  <c r="A157" i="206" s="1"/>
  <c r="A160" i="206" s="1"/>
  <c r="F185" i="206"/>
  <c r="E36" i="140" s="1"/>
  <c r="E38" i="140" s="1"/>
  <c r="F19" i="152"/>
  <c r="A163" i="206" l="1"/>
  <c r="A166" i="206" s="1"/>
  <c r="A169" i="206" s="1"/>
  <c r="A175" i="206" s="1"/>
  <c r="A178" i="206" s="1"/>
  <c r="A181" i="206" s="1"/>
  <c r="F86" i="144"/>
  <c r="F85" i="144"/>
  <c r="F99" i="144" l="1"/>
  <c r="E17" i="140" s="1"/>
  <c r="F16" i="147"/>
  <c r="F143" i="149"/>
  <c r="A13" i="144" l="1"/>
  <c r="A16" i="144" s="1"/>
  <c r="A19" i="144" s="1"/>
  <c r="A22" i="144" l="1"/>
  <c r="A26" i="144" l="1"/>
  <c r="A29" i="144" l="1"/>
  <c r="A12" i="164"/>
  <c r="A17" i="164" s="1"/>
  <c r="A20" i="164" s="1"/>
  <c r="A23" i="164" s="1"/>
  <c r="A26" i="164" s="1"/>
  <c r="A29" i="164" s="1"/>
  <c r="B39" i="164" s="1"/>
  <c r="F151" i="149"/>
  <c r="A25" i="202"/>
  <c r="A31" i="202" s="1"/>
  <c r="A34" i="202" s="1"/>
  <c r="A37" i="202" s="1"/>
  <c r="A40" i="202" s="1"/>
  <c r="F33" i="154"/>
  <c r="F32" i="154"/>
  <c r="F9" i="203"/>
  <c r="F35" i="202"/>
  <c r="F32" i="202"/>
  <c r="F27" i="202"/>
  <c r="F15" i="202"/>
  <c r="F13" i="202"/>
  <c r="F11" i="202"/>
  <c r="F29" i="154"/>
  <c r="F28" i="154"/>
  <c r="F15" i="154"/>
  <c r="F12" i="154"/>
  <c r="F9" i="154"/>
  <c r="F8" i="154"/>
  <c r="A11" i="154"/>
  <c r="A14" i="154" s="1"/>
  <c r="A32" i="144" l="1"/>
  <c r="A35" i="144" s="1"/>
  <c r="A40" i="144" s="1"/>
  <c r="A45" i="144" s="1"/>
  <c r="A48" i="144" s="1"/>
  <c r="F44" i="202"/>
  <c r="E25" i="140" s="1"/>
  <c r="A17" i="154"/>
  <c r="A20" i="154" s="1"/>
  <c r="A24" i="154" s="1"/>
  <c r="A27" i="154" s="1"/>
  <c r="A31" i="154" s="1"/>
  <c r="B75" i="164"/>
  <c r="B63" i="164"/>
  <c r="B57" i="164"/>
  <c r="B83" i="164"/>
  <c r="F18" i="203"/>
  <c r="E27" i="140" s="1"/>
  <c r="B78" i="164"/>
  <c r="B72" i="164"/>
  <c r="B69" i="164"/>
  <c r="B66" i="164"/>
  <c r="B60" i="164"/>
  <c r="B51" i="164"/>
  <c r="B54" i="164"/>
  <c r="B45" i="164"/>
  <c r="B48" i="164"/>
  <c r="B42" i="164"/>
  <c r="A32" i="164"/>
  <c r="B32" i="164"/>
  <c r="A54" i="144" l="1"/>
  <c r="A57" i="144" s="1"/>
  <c r="A60" i="144" s="1"/>
  <c r="A63" i="144" s="1"/>
  <c r="A66" i="144" s="1"/>
  <c r="A35" i="154"/>
  <c r="A40" i="154" s="1"/>
  <c r="A43" i="154" s="1"/>
  <c r="A48" i="154" s="1"/>
  <c r="A51" i="154" s="1"/>
  <c r="A35" i="164"/>
  <c r="A39" i="164" s="1"/>
  <c r="A42" i="164" s="1"/>
  <c r="A45" i="164" s="1"/>
  <c r="A48" i="164" s="1"/>
  <c r="A51" i="164" s="1"/>
  <c r="A54" i="164" s="1"/>
  <c r="A57" i="164" s="1"/>
  <c r="A60" i="164" s="1"/>
  <c r="A63" i="164" s="1"/>
  <c r="A66" i="164" s="1"/>
  <c r="A69" i="164" s="1"/>
  <c r="F91" i="149"/>
  <c r="A12" i="151"/>
  <c r="A15" i="151" s="1"/>
  <c r="A20" i="151" s="1"/>
  <c r="A25" i="151" s="1"/>
  <c r="A28" i="151" s="1"/>
  <c r="F13" i="151"/>
  <c r="A13" i="152"/>
  <c r="A16" i="152" s="1"/>
  <c r="A34" i="167"/>
  <c r="A28" i="147"/>
  <c r="A53" i="110"/>
  <c r="A37" i="152"/>
  <c r="A69" i="144" l="1"/>
  <c r="B72" i="144" s="1"/>
  <c r="A134" i="149"/>
  <c r="A72" i="164"/>
  <c r="A75" i="164" s="1"/>
  <c r="A78" i="164" s="1"/>
  <c r="A83" i="164" s="1"/>
  <c r="A90" i="164" s="1"/>
  <c r="A24" i="152"/>
  <c r="A15" i="147"/>
  <c r="A18" i="147" s="1"/>
  <c r="A31" i="151"/>
  <c r="A35" i="151" s="1"/>
  <c r="A72" i="144" l="1"/>
  <c r="A75" i="144" s="1"/>
  <c r="A78" i="144" s="1"/>
  <c r="A81" i="144" s="1"/>
  <c r="A84" i="144" s="1"/>
  <c r="A90" i="144" s="1"/>
  <c r="B78" i="144"/>
  <c r="B81" i="144"/>
  <c r="A27" i="152"/>
  <c r="A30" i="152" s="1"/>
  <c r="A33" i="152" s="1"/>
  <c r="A38" i="151"/>
  <c r="A41" i="151" s="1"/>
  <c r="A44" i="151" s="1"/>
  <c r="A21" i="147"/>
  <c r="A24" i="147" s="1"/>
  <c r="F70" i="149"/>
  <c r="F40" i="149"/>
  <c r="F142" i="149"/>
  <c r="F139" i="149"/>
  <c r="F78" i="149"/>
  <c r="F77" i="149"/>
  <c r="A20" i="149"/>
  <c r="F117" i="149"/>
  <c r="F111" i="149"/>
  <c r="F81" i="149"/>
  <c r="F49" i="154"/>
  <c r="F43" i="149"/>
  <c r="F46" i="149"/>
  <c r="F49" i="149"/>
  <c r="F58" i="149"/>
  <c r="A93" i="144" l="1"/>
  <c r="A47" i="151"/>
  <c r="A50" i="151" s="1"/>
  <c r="A23" i="149"/>
  <c r="A26" i="149" s="1"/>
  <c r="F33" i="149"/>
  <c r="A29" i="149" l="1"/>
  <c r="F30" i="149"/>
  <c r="F27" i="149"/>
  <c r="F18" i="149"/>
  <c r="A32" i="149" l="1"/>
  <c r="A35" i="149" s="1"/>
  <c r="A39" i="149" s="1"/>
  <c r="F17" i="152"/>
  <c r="F25" i="147"/>
  <c r="A42" i="149" l="1"/>
  <c r="F17" i="151" l="1"/>
  <c r="F16" i="151"/>
  <c r="F110" i="149" l="1"/>
  <c r="F138" i="149"/>
  <c r="F22" i="147"/>
  <c r="F19" i="147"/>
  <c r="F13" i="147"/>
  <c r="F11" i="152"/>
  <c r="F31" i="152"/>
  <c r="F33" i="151"/>
  <c r="F29" i="151"/>
  <c r="F8" i="152" l="1"/>
  <c r="F10" i="147" l="1"/>
  <c r="F42" i="151" l="1"/>
  <c r="F22" i="151" l="1"/>
  <c r="F23" i="151"/>
  <c r="F21" i="151"/>
  <c r="F18" i="151"/>
  <c r="F10" i="151"/>
  <c r="F52" i="151"/>
  <c r="F51" i="151"/>
  <c r="F53" i="151"/>
  <c r="F54" i="151"/>
  <c r="F55" i="151"/>
  <c r="F59" i="151"/>
  <c r="F52" i="149"/>
  <c r="F61" i="149"/>
  <c r="F67" i="149"/>
  <c r="F73" i="149"/>
  <c r="F74" i="149"/>
  <c r="F88" i="149"/>
  <c r="F95" i="149"/>
  <c r="F94" i="149"/>
  <c r="F96" i="149"/>
  <c r="F104" i="149"/>
  <c r="F114" i="149"/>
  <c r="F107" i="149"/>
  <c r="F148" i="149"/>
  <c r="F156" i="149"/>
  <c r="F155" i="149"/>
  <c r="F154" i="149"/>
  <c r="F14" i="152"/>
  <c r="F25" i="152"/>
  <c r="F34" i="152"/>
  <c r="F41" i="154"/>
  <c r="F55" i="154" s="1"/>
  <c r="F10" i="164"/>
  <c r="F13" i="164"/>
  <c r="F18" i="164"/>
  <c r="F121" i="172"/>
  <c r="F94" i="164" l="1"/>
  <c r="E42" i="140" s="1"/>
  <c r="F62" i="151"/>
  <c r="E7" i="140" s="1"/>
  <c r="E15" i="140"/>
  <c r="F28" i="147"/>
  <c r="E19" i="140" s="1"/>
  <c r="F34" i="167"/>
  <c r="E23" i="140" s="1"/>
  <c r="E44" i="140"/>
  <c r="E13" i="140"/>
  <c r="F37" i="152"/>
  <c r="E11" i="140" s="1"/>
  <c r="E46" i="140" l="1"/>
  <c r="E9" i="140"/>
  <c r="E30" i="140" s="1"/>
  <c r="E48" i="140" l="1"/>
  <c r="A45" i="149"/>
  <c r="A48" i="149" s="1"/>
  <c r="A51" i="149" s="1"/>
  <c r="A54" i="149" s="1"/>
  <c r="A57" i="149" s="1"/>
  <c r="A60" i="149" l="1"/>
  <c r="E50" i="140"/>
  <c r="E52" i="140" s="1"/>
  <c r="A63" i="149" l="1"/>
  <c r="A66" i="149" s="1"/>
  <c r="A69" i="149" s="1"/>
  <c r="A57" i="151"/>
  <c r="A72" i="149" l="1"/>
  <c r="A76" i="149" s="1"/>
  <c r="A80" i="149" s="1"/>
  <c r="A83" i="149" s="1"/>
  <c r="A87" i="149" s="1"/>
  <c r="A90" i="149" s="1"/>
  <c r="A93" i="149" s="1"/>
  <c r="A98" i="149" s="1"/>
  <c r="A103" i="149" s="1"/>
  <c r="A106" i="149" s="1"/>
  <c r="A109" i="149" s="1"/>
  <c r="A113" i="149" l="1"/>
  <c r="A116" i="149" s="1"/>
  <c r="A119" i="149" s="1"/>
  <c r="A125" i="149" s="1"/>
  <c r="A128" i="149" l="1"/>
  <c r="A131" i="149" s="1"/>
  <c r="A137" i="149" l="1"/>
  <c r="A147" i="149" l="1"/>
  <c r="A150" i="149" s="1"/>
  <c r="A153" i="149" l="1"/>
  <c r="A160" i="149" l="1"/>
  <c r="A164" i="149" s="1"/>
  <c r="A167" i="149" s="1"/>
  <c r="A172" i="149" s="1"/>
  <c r="A175" i="149" s="1"/>
  <c r="A178" i="149" s="1"/>
  <c r="A181" i="149" s="1"/>
  <c r="A186" i="149" s="1"/>
  <c r="A189" i="149" s="1"/>
  <c r="A27" i="172" l="1"/>
  <c r="A30" i="172" s="1"/>
  <c r="A33" i="172" s="1"/>
  <c r="A41" i="172" s="1"/>
  <c r="A44" i="172" l="1"/>
  <c r="A47" i="172" s="1"/>
  <c r="A50" i="172" s="1"/>
  <c r="A53" i="172" s="1"/>
  <c r="A56" i="172" s="1"/>
  <c r="A59" i="172" s="1"/>
  <c r="A62" i="172" l="1"/>
  <c r="A67" i="172" l="1"/>
  <c r="A77" i="172" s="1"/>
  <c r="A84" i="172" s="1"/>
  <c r="A96" i="172" s="1"/>
  <c r="B102" i="172" l="1"/>
  <c r="A99" i="172"/>
  <c r="A102" i="172" s="1"/>
  <c r="A105" i="172" s="1"/>
  <c r="A108" i="172" s="1"/>
  <c r="A114" i="172" s="1"/>
  <c r="B111" i="172" l="1"/>
  <c r="A111" i="172"/>
  <c r="A117" i="1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tc={ED9CEA63-7547-49C5-B658-46A34333E056}</author>
  </authors>
  <commentList>
    <comment ref="F5" authorId="0" shapeId="0" xr:uid="{ED9CEA63-7547-49C5-B658-46A34333E056}">
      <text>
        <r>
          <rPr>
            <sz val="9"/>
            <rFont val="Arial CE"/>
            <charset val="238"/>
          </rPr>
          <t>[Threaded comment]
Your version of Excel allows you to read this threaded comment; however, any edits to it will get removed if the file is opened in a newer version of Excel. Learn more: https://go.microsoft.com/fwlink/?linkid=870924
Comment:
    Molim roundati na 2 decimale</t>
        </r>
      </text>
    </comment>
  </commentList>
</comments>
</file>

<file path=xl/sharedStrings.xml><?xml version="1.0" encoding="utf-8"?>
<sst xmlns="http://schemas.openxmlformats.org/spreadsheetml/2006/main" count="1421" uniqueCount="877">
  <si>
    <t>Zidarske radove izvesti prema opisu u troškovniku, te u skladu sa važećim standardima za izvedbu i materijale.</t>
  </si>
  <si>
    <t>Zidati treba u potpuno vodoravnim redovima, a reške moraju biti deb. 1-1,5 cm. Pri zidanju ih treba dobro ispuniti odgovarajućom vrstom morta, a kod ploha koje će se kasnije žbukati reške moraju biti prazne na dubini od cca 2 cm od plohe zida, zbog bolje veze žbuke sa zidom.</t>
  </si>
  <si>
    <t>Opeke normalnog formata (pune ili šuplje, sa uzdužnim šupljinama) izvedene su od pečene gline.</t>
  </si>
  <si>
    <t>Pijesak mora biti čist bez organskih primjesa, a ako ih ima treba ih pranjem ukloniti.</t>
  </si>
  <si>
    <t>Cement za produžni i cementni mort mora odgovarati propisanoj kvaliteti za portland cement.</t>
  </si>
  <si>
    <t>Svježe ozidane zidove zaštititi od utjecaja vrućine, hladnoće i atmosferskih nepogoda.</t>
  </si>
  <si>
    <t>Rad na zidanju opekom uključuje obradu rubova zida i spojeva s ab plohama odnosno drugim plohama u svemu po pravilima struke.</t>
  </si>
  <si>
    <t>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</si>
  <si>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Prilikom žbukanja unutarnjih zidova izvesti zaštitu izbočenih bridova umetanjem u žbuku aluminijskih ili plastičnih profila.</t>
  </si>
  <si>
    <t>Jedinična cijena zidarskih radova sadrži:</t>
  </si>
  <si>
    <t xml:space="preserve"> - sav rad, uključivo pomoćni;</t>
  </si>
  <si>
    <t xml:space="preserve"> - sav materijal, osnovni i pomoćni;</t>
  </si>
  <si>
    <t xml:space="preserve">  - sva manja potrebna štemanja, šlicanja i prilagođenja ploha;</t>
  </si>
  <si>
    <t xml:space="preserve">  - sva manja potrebna zatvaranja i zapune šliceva i prodora te izravnanje neravnina;</t>
  </si>
  <si>
    <t xml:space="preserve"> - sve unutarnje pretovare, transporte i manipulacije;</t>
  </si>
  <si>
    <t xml:space="preserve"> - zaštitu zidova od utjecaja vrućine, hladnoće i atmosferskih nepogoda;</t>
  </si>
  <si>
    <t xml:space="preserve"> - sve potrebne pomoćne konstrukcije i skele;</t>
  </si>
  <si>
    <t xml:space="preserve"> - primjena mjera zaštite na radu i drugih važećih propisa;</t>
  </si>
  <si>
    <t xml:space="preserve"> - čišćenje prostorija i zidnih površina po završetku zidanja, te uklanjanje otpadaka.</t>
  </si>
  <si>
    <t>Svi materijali koji se ugrađuju moraju obvezno biti ispitani i certifikati priloženi. Ukoliko ne postoje domaće norme, treba priložiti rezultate ispitivanja koji zadovoljavaju odredbe normi ISO ili EN.</t>
  </si>
  <si>
    <t>Izvoditelj radova obavezan je prije početka radova uručiti potrebne certifikate odgovarajućoj nadležnoj službi. Zabranjena je upotreba materijala i dijelova te izvedba radova prije predočenja certifikata.</t>
  </si>
  <si>
    <t>S obzirom na način armiranja, betonske konstrukcije obuhvaćene ovim troškovnikom mogu biti od: nearmiranog betona; armiranog betona; ili prednapetog betona.</t>
  </si>
  <si>
    <t>S obzirom na težinu betona, betonske konstrukcije obuhvaćene ovim troškovnikom mogu biti: s laganim betonom; s običnim betonom; ili s teškim betonom.</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</si>
  <si>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</si>
  <si>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Prilikom izvođenja betonske konstrukcije izvođač je dužan pridržavati se projekta betonske konstrukcije i tehničkih uputa za ugradnju i uporabu građevinskih proizvoda, te opisa iz ovog troškovnika.</t>
  </si>
  <si>
    <t>Izvođenje betonske konstrukcije mora biti takvo da navedena konstrukcija ima tehnička svojstva i ispunjava zahtijeve određene projektom, tehničkim propisom i ovim troškovnikom.</t>
  </si>
  <si>
    <t>Uvjeti za izvođenje betonske konstrukcije definirani su programom kontrole osiguranja kvalitete koji je sastavni dio glavnog projekta betonske konstrukcije.</t>
  </si>
  <si>
    <t>m1</t>
  </si>
  <si>
    <t>Održavanje betonskih konstrukcija mora biti takvo, da se tijekom trajanja građevine očuvaju njena tehnička svojstva i ispunjavaju zahtijevi određeni projetkom građevine i tehničkim propisom.</t>
  </si>
  <si>
    <t>beton</t>
  </si>
  <si>
    <t>ZIDARSKI RADOVI</t>
  </si>
  <si>
    <t>Svojstva očvrslog betona moraju biti specificirana projektom betonske konstrukcije ovisno o uvjetima uporabe.</t>
  </si>
  <si>
    <t>Svojstva svježeg betona specificira izvođač betonskih radova.</t>
  </si>
  <si>
    <t>Sva ugradba betona u ab konstrukcije je obavezno strojna.</t>
  </si>
  <si>
    <t>Jedinična cijena betonskih i ab radova uključuje slijedeće:</t>
  </si>
  <si>
    <t>- dobavna cijena gotovog betona uključujući sve transporte i manipulacije;</t>
  </si>
  <si>
    <t>- sav potreban rad na ugradbi betona;</t>
  </si>
  <si>
    <t>- sve unutarnje pretovare, transporte i manipulacije;</t>
  </si>
  <si>
    <t>- poduzimanje mjera zaštite na radu i drugih mjera;</t>
  </si>
  <si>
    <t>- zaštita betonskih i ab konstrukcija od djelovanja atmosferilija i temperaturnih utjecaja;</t>
  </si>
  <si>
    <t>- ugradba svih potrebnih posebno nespecificiranih elemenata (sidra, ankeri i sl.);</t>
  </si>
  <si>
    <t>armatura</t>
  </si>
  <si>
    <t>m2</t>
  </si>
  <si>
    <t>m3</t>
  </si>
  <si>
    <t>kom</t>
  </si>
  <si>
    <t>Opći uvjeti i napomene</t>
  </si>
  <si>
    <t xml:space="preserve">Tehnička svojstva armature moraju ispinjavati opće i posebne zahtijeve bitne za krajnju namjenu i ovisno o vrsti čelika moraju biti specificirane prema normama nizova </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</si>
  <si>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</si>
  <si>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</si>
  <si>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</si>
  <si>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</si>
  <si>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</si>
  <si>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</si>
  <si>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</si>
  <si>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</si>
  <si>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požljivo da ne dođe do oštećenja konstrukcije, naročito rubova, zubaca ili utora. </t>
  </si>
  <si>
    <t>Podupiranje za sve oplate je u cijeni, visine kako je stavkom troškovnika određeno.</t>
  </si>
  <si>
    <t>Jedinična cijena oplate sadrži:</t>
  </si>
  <si>
    <t>- dobavu svog potrebnog materijala za izvedbu oplate uključujući sve transporte i manipulacije;</t>
  </si>
  <si>
    <t>- sav potreban rad na krojenju i ugradbi oplate;</t>
  </si>
  <si>
    <t>- označavanje, uzimanje mjera na građevini;</t>
  </si>
  <si>
    <t>- močenje ili mazanje oplate (ili limenih kalupa) prije betoniranja;</t>
  </si>
  <si>
    <t>- demontaža oplate, čišćenje, vađenje čavala, sortiranje;</t>
  </si>
  <si>
    <t>- izradu radne skele;</t>
  </si>
  <si>
    <t>- izvedba manjih prodora, utora i udubljenja umetanjem u oplatu blokova od ekspandiranog polistirena ili kutija od drvene oplate, te njihova demontaža;</t>
  </si>
  <si>
    <t>- primjena mjera zaštite na radu i drugih važećih propisa;</t>
  </si>
  <si>
    <t>Prije početka rada izvođač je dužan izraditi projekt betonske konstrukcije i dostaviti na odobrenje projektantu konstrukcije i nadzoru. Projekt obuhvaća tehnički opis, proračun nosivosti i uporabljivosti te program kontrole i osiguranja kvalitete.</t>
  </si>
  <si>
    <t xml:space="preserve">Oplatu računati u kompletnoj površini konstrukcije bez odbijanja otvora za vrata, prozore, prolaze i  prodore do 1 m2. </t>
  </si>
  <si>
    <t xml:space="preserve"> - čišćenje nakon završetka radova</t>
  </si>
  <si>
    <t>Prilikom izvođenja izolacija mora se izvoditelj striktno pridržavati usvojenih i od strane projektanta ovjerenih detalja.</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</si>
  <si>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</si>
  <si>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Izolaciju treba izvoditi na suhu, čistu, odmašćenu i ravnu podlogu. Uvjeti kvalitete podloge ovise o materijalu koji će se uporabiti, a prema specifikaciji proizvoditelja i tehnologiji izvedbe.</t>
  </si>
  <si>
    <t>Radove treba uskladiti s radovima na limariji, gdje su slojevi izolacije i limarija u neposrednom dodiru.</t>
  </si>
  <si>
    <t>Nakon izvedbe svakog sloja izolacije treba isti pregledati nadzorni inženjer i tek se nakon pozitivnog mišljenja i upisa u građevinski dnevnik može izvoditelj nastaviti s daljnjim radom. Nepravilno ili nekvalitetno izvedene slojeve mora izvoditelj na svoj trošak ukloniti i izvesti pravilno.</t>
  </si>
  <si>
    <t>Sve spojeve plastičnih (PE ili PVC) folija treba variti vrućim zrakom ili spajati samoljepivom trakom širine minimalno 4 cm, odnosno izvesti po detalju izolacije, sve bez posebne naplate.</t>
  </si>
  <si>
    <t>U sklopu stavke treba slojeve izolacije (osim toplinske, gdje to nije drugačije navedeno troškovnikom) izvesti povijene uz bočne vertikalne ili kose plohe visine do 15 cm bez posebne naplate, u cijeni m2 tlocrtne izolacije.</t>
  </si>
  <si>
    <t>Gdje je potrebno, treba izvoditelj izvesti i holkere visine 15-30 cm i obračunati ih u m2 razvijene površine izolacije, ako troškovnikom nije drugačije određeno. Veća visina slojeva izolacije (od 30 cm) obračunava se u posebnim stavkama.</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</si>
  <si>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</si>
  <si>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slojeva izolacije po detaljima kod prelaza, lomova i sudara ploha, završetaka slojeva izolacija, dilatacija u konstrukciji i slojevima izolacije, oko raznih šahtova, kanala, prodora/proboja kroz slojeve izolacija, ugradbu raznih rubnih traka, putz lajsni i slično, sve do potpune gotovosti i funcionalnosti.</t>
  </si>
  <si>
    <t>PRIPREMNI RADOVI</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</si>
  <si>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</si>
  <si>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</si>
  <si>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</si>
  <si>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</si>
  <si>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</si>
  <si>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</si>
  <si>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</si>
  <si>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</si>
  <si>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</si>
  <si>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</si>
  <si>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sati</t>
  </si>
  <si>
    <t xml:space="preserve">   </t>
  </si>
  <si>
    <t>ZEMLJANI RADOVI</t>
  </si>
  <si>
    <t>Svi iskopi zemlje vrše se strojno, a samo djelomično ručno (planiranja). Iskope izvesti točno po projektu, u skladu sa geomehaničkim izvještajem. Propisane mjere presjeka - profila ne smiju se prekoračiti bez posebnog odobrenja nadzorne službe.</t>
  </si>
  <si>
    <t>Kosine širokog iskopa prilagoditi kategoriji terena.</t>
  </si>
  <si>
    <t>Iskopani materijal upotrijebiti za nasipavanje i zatrpavanje. Isti treba prevesti na gradilišni deponij, uskladištiti te poslije upotrijebiti. Višak iskopanog materijala odvesti na gradski deponij.</t>
  </si>
  <si>
    <t>Nasipavanje unutar i oko objekta izvesti do tražene zbijenosti, odnosno u slojevima od po 20 cm, sa strojnim nabijanjem i vlaženjem vodom.</t>
  </si>
  <si>
    <t>A 2.</t>
  </si>
  <si>
    <t>komplet</t>
  </si>
  <si>
    <t>Budući da se radovi izvode prema projektnoj dokumentaciji kao obnova dijela nosive konstrukcije na nepokretnom kulturnom dobru, izvoditelj radova mora već kod izrade Plana uređenja gradilišta voditi računu o načinu izvedbe i prilagoditi organizaciju rada postojećem stanju i sve obuhvatiti vremenskim planom izvedbe radova.</t>
  </si>
  <si>
    <t>Sve privremene pristupne putove, odlagališta materijala, pomoćne skele i druge zaštitne mjere mora izvesti, održavati i ukloniti ih tako, da ne ugrozi živote susjeda i odvijanje ostalih radova u građevini.</t>
  </si>
  <si>
    <t>Izvoditelj mora održavati čistoću gradilišta i privremenih puteva gradilišta tijekom izvođenja radova, posebno tijekom izvedbe radova rušenja, sve u smislu Zakona o zaštiti na radu i Planu uređenja gradilišta.</t>
  </si>
  <si>
    <t>Ove pripremne i završne radove mora izvoditelj radova obuhvatiti u cijeni svojih radova bez posebne naknade.</t>
  </si>
  <si>
    <t>Ostale radove mora izvesti sukladno dolje navedenim stavkama.</t>
  </si>
  <si>
    <t>Izvedba, postava i uklanjanje privremenih montažnih objekata (kontejnera) prema projektu organizacije gradilišta i to za:</t>
  </si>
  <si>
    <t>a) potrebe tehničkog osoblja gradilišta</t>
  </si>
  <si>
    <t>b) nadzornog inženjera i potrebe naručitelja</t>
  </si>
  <si>
    <t>c) garderobe radnika sa sanitarnim čvorom</t>
  </si>
  <si>
    <t>A 1.</t>
  </si>
  <si>
    <t>Izvedba i uklanjanje privremenih priključaka za potrebe gradilišta i privremenih objekata. Uključan sav rad i materijal.</t>
  </si>
  <si>
    <t xml:space="preserve">Zatvaranje gradilišta. Sakupljanje i odvoz svog otpadnog materijala uključujući betonske temelje skele, krana i slično u skladu sa planom organizacije ogradilišta, kao i svog ostalnog otpadnog materijala. U cijenu je uključen sav materijal, rad i po potrebi radna skela. </t>
  </si>
  <si>
    <t>Stavka uključuje uklanjanje i odvoz otpadnog materijala na gradsku deponiju.</t>
  </si>
  <si>
    <t>Kod eventualne pojave vode (kiše, topljenje snijega ili podzemne vode) izvoditelj treba izvršiti odvodnjavanje iste sa iskopanih površina (sabirna okna i crpljenje vode), te zaštiti iskopane profile što se neće posebno naplaćivati već treba biti sadržano u jediničnim cijenama stavaka.</t>
  </si>
  <si>
    <t>Prije početka ostalih radova (betoniranje, postava oplate) geomehaničar treba pregledati kvalitetu tla i odobriti početak radova upisom u građevinski dnevnik. Navedeni rad treba biti sadržan u jediničnim cijenama stavki.</t>
  </si>
  <si>
    <t>U stavku odvoza viška materijala na gradsku planirku (deponij) uključiti i plaćanje svih potrebnih taksi za deponiranje otpada na planirku.</t>
  </si>
  <si>
    <t>Sve stavke rušenja, razgradnji i demontaža uključuju i odvoz otpada na gradsku planirku (deponij) uključivo i plaćanje svih potrebnih taksi za deponiranje otpada na planirku.</t>
  </si>
  <si>
    <t>Odvoz iskopanog materijala na gradski deponij, uključivo utovar  i istovar. Obračun po m3 iskopanog materijala u sraslom stanju.</t>
  </si>
  <si>
    <t>kg</t>
  </si>
  <si>
    <t>Dobava, rezanje, savijanje, slaganje, vezanje i montaža rebraste i mrežaste armature srednje složenosti. Obračun po kg kompletno dobavljene i prema armaturnim nacrtima postavljene armature. Točna količina utvrdit će se po izradi armaaturnih nacrta. Rebraste šipke i mreže za stupove B500B, a rebraste mreže stropnih ploča B500A.</t>
  </si>
  <si>
    <t>BETONSKI I AB RADOVI</t>
  </si>
  <si>
    <t>Prije izvedbe mjere svih stavki treba obvezno kontrolirati na licu mjesta.</t>
  </si>
  <si>
    <t>A</t>
  </si>
  <si>
    <t>B</t>
  </si>
  <si>
    <t>ČELIČNE KONSTRUKCIJE</t>
  </si>
  <si>
    <t>Kako bi se osigurala tražena kvaliteta, izrada i montaža konstrukcije mora se povjeriti ovlaštenoj izvođačkoj firmi, koja je poznata po već izvedenim sličnim građevinama, i koja posjeduje opremu i stručni kadar za kvalitetnu izradu iste.</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</si>
  <si>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</si>
  <si>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t>
  </si>
  <si>
    <t>Izvođač radova (izrada konstrukcije i montaža) dužan je prije početka radova na izradi  (montaži) predočiti nadzornom inženjeru:</t>
  </si>
  <si>
    <t>-planove slijeda zavarivanja s točnim odredbama u pogledu rasporeda i redoslijeda svakog pojedinog vara,</t>
  </si>
  <si>
    <t>- plan montaže konstrukcije s detaljno razrađenim načinom i slijedom montaže,</t>
  </si>
  <si>
    <t>- plan montaže mora biti prihvaćen i ovjeren od strane projektanta.</t>
  </si>
  <si>
    <t>- ateste materijala namijenjenih izradi konstrukcije,</t>
  </si>
  <si>
    <t>- ateste za spojni materijal (vijci i elektrode za zavarivanje),</t>
  </si>
  <si>
    <t>- ateste zavarivača koji su radili na izradi čelične konstrukcije, vremenski obnovljene prema propisima.</t>
  </si>
  <si>
    <t xml:space="preserve"> Osim navedenog izvođač mora imati:</t>
  </si>
  <si>
    <t>- oznake varova s brojem atesta elektroda i oznakom zavarivača koji je to zavario.</t>
  </si>
  <si>
    <t>Limovi koji se ugrađuju trebaju biti kontrolirani ultrazvukom na dvoslojnost, a nadzorni inženjer može u slučaju sumnje na kvalitetu materijala, dati da se pojedini limovi ponovo ispitaju.</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</si>
  <si>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</si>
  <si>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t>Prije početka zavarivanja izvoditelj je dužan pregledati sve površine predviđene za zavarivanje i osigurati da iste budu metalno čiste, bez bilo kakve prljavštine, rđe ili masnoće.</t>
  </si>
  <si>
    <t>Tijekom postupka zavarivanja izvoditelj je dužan primjeniti postupak sprečavanja termički uzrokovanog deformiranja.</t>
  </si>
  <si>
    <t>Zavarivanje na temperaturama zraka nižim od 0° C nije dopušteno.</t>
  </si>
  <si>
    <t>Poslije završenih radioničkih radova vrši se geometrijska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</si>
  <si>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</si>
  <si>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 već na drvenoj grednoj podlozi i da osigurava jednostavan pristup kod pronalaženja pozicija, njihova dizanja i transporta do mjesta ugradnje.</t>
  </si>
  <si>
    <t>Izvedba čelične konstrukcije treba biti u skladu sa statičkim proračunom, zahtjevima i uvjetima iz Tehničkog opisa i Programa kontrole te osiguranja kvalitete, kao i u skladu sa svim važećim zakonima, propisima i normama za čelične konstukcije.</t>
  </si>
  <si>
    <t>2. ANTIKOROZIVNA ZAŠTITA</t>
  </si>
  <si>
    <t>Priprema površine:</t>
  </si>
  <si>
    <t>Ostali uvjeti:</t>
  </si>
  <si>
    <t xml:space="preserve"> - proizvođač boja mora osigurati tehnički "support" pri pripremi površine i ugradnji materijala;</t>
  </si>
  <si>
    <t>3. MONTAŽA ČELIČNE KONSTRUKCIJE</t>
  </si>
  <si>
    <t>Izvođač montažnih radova je obavezan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</si>
  <si>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</si>
  <si>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</si>
  <si>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poduzme sve potrebne mjere za zaštitu postojećih javnih uređaja, objekata i postrojenja koji se nalaze na gradilištu, kao i zaštitu radnika.</t>
  </si>
  <si>
    <t>4. TEHNIČKI PREGLED ČELIČNE KONSTRUKCIJE</t>
  </si>
  <si>
    <t>Tehnički pregled čelične konstrukcije obavlja se poslije završene montaže.</t>
  </si>
  <si>
    <t>Održavanje čelične konstrukcije:</t>
  </si>
  <si>
    <t xml:space="preserve"> - redovni pregled svake godine</t>
  </si>
  <si>
    <t xml:space="preserve"> - glavni pregled svake 10-te godine</t>
  </si>
  <si>
    <t xml:space="preserve"> - dopunski pregled prema potrebi</t>
  </si>
  <si>
    <t>Održavanje se vrši radi sigurnosti čelične konstrukcije.</t>
  </si>
  <si>
    <t>Stavka obuhvaća:</t>
  </si>
  <si>
    <t xml:space="preserve"> - utovar u vozila, transport do gradilišta, istovar i sortiranje konstrukcije na mjesto u dogovoru s investitorom ili nadzornim inženjerom;</t>
  </si>
  <si>
    <t xml:space="preserve"> - montaža konstrukcije  (izvoditelj montažnih radova obvezan je projektantu dostaviti na ovjeru projekt montaže);</t>
  </si>
  <si>
    <t xml:space="preserve"> - antikorozivnu zaštitu čelične konstrukcije.</t>
  </si>
  <si>
    <t>U cijeni komplet navedeno.</t>
  </si>
  <si>
    <t>Konstrukciju treba u svemu izvesti prema prema statičkom  proračunu, tehničkom opisu i radioničkim nacrtima, te montirati prema nacrtima montaže.</t>
  </si>
  <si>
    <t>Po kg montirane konstrukcije.</t>
  </si>
  <si>
    <t>B 1.</t>
  </si>
  <si>
    <t>C</t>
  </si>
  <si>
    <t>C 1.</t>
  </si>
  <si>
    <t>ČELIČNA KONSTRUKCIJA</t>
  </si>
  <si>
    <t xml:space="preserve">sati </t>
  </si>
  <si>
    <t>krovište</t>
  </si>
  <si>
    <t>pročelje</t>
  </si>
  <si>
    <t>Svi radovi moraju biti izvedeni stručno i solidno prema postojećim propisima, a u skladu sa troškovnikom i projektom. Nekvalitetan materijal mora izvođač o svom trošku ukloniti sa gradilišta.</t>
  </si>
  <si>
    <t>Okov koji se upotrebljava za učvršćenje krovne konstrukcije mora biti kvalitetan, varena mjesta nesagoriva, a sve površine koje ostaju vidljive prije ugrađivanja moraju se dva puta premazati temeljnom bojom.</t>
  </si>
  <si>
    <t>Izvođač mora upotrijebiti materijale koji su predviđeni nacrtom i troškovnikom. Ukoliko izvođač želi promijeniti vrstu materijala mora za isto tražiti odobrenje od investitora, ali isto ne smije ići na štetu kvalitete.</t>
  </si>
  <si>
    <t>Prije početka rada obavezno uzeti mjere na gradilištu.</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</si>
  <si>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</si>
  <si>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</si>
  <si>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Sve nejasnoće u projektu ili troškovniku mora izvođač razjasniti sa projektantom prije početka rada, te eventualne dopune ili izmjene uvesti u građevinski dnevnik.</t>
  </si>
  <si>
    <t>Obračun radova vrši se prema stvarno izvedenim količinama i prema "Prosječnim normama u građevinarstvu", ukoliko nije pojedinom stavkom troškovnika drugačije određeno.</t>
  </si>
  <si>
    <t>U cijeni izrade krovišta uključeno je i izrada svih detalja u konstrukciji, te svi pomoćni dijelovi konstrukcije sa potrebnim glavnim i pomoćnim (pričvrsnim) materijalima. U jediničnim cijenama uključeni su svi horizontalni i vertikalni transporti.</t>
  </si>
  <si>
    <t>TESARSKI RADOVI I FASADNA SKELA</t>
  </si>
  <si>
    <t>Ukoliko za drvenu građu krovišta nije navedena vrsta drveta, podrazumijeva se crnogorica II klase, razreda čvrstoće C24. Sva drvena građa mora biti prije ugradnje tretirana zaštitnim (antifungicidnim, antiinsekticidnim i dr.) sredstvima.</t>
  </si>
  <si>
    <t xml:space="preserve"> - sav potreban spojni materijal (onaj koji se koristi pri montaži mora biti razvrstan po klasama, tipovima i dimenzijama, te upakiran u sanduke s vidljivim oznakama);</t>
  </si>
  <si>
    <t>a) veličine do 2 m2</t>
  </si>
  <si>
    <t>b) veličine od 2 do 4 m2</t>
  </si>
  <si>
    <t>Izvedba radova prema tehnologiji koju će propisati projektant konstrukcije.</t>
  </si>
  <si>
    <t>a) projekt arhitekture</t>
  </si>
  <si>
    <t>b) kontinuirani ležaj visine 30 cm</t>
  </si>
  <si>
    <t>TESARSKI RADOVI I FASADNA SKELA UKUPNO:</t>
  </si>
  <si>
    <t>skela</t>
  </si>
  <si>
    <t>Zatvaranje raznih šliceva i prodora u zidovima od kamena i pločama. Izvesti cem. mortom ili mikrobetonom C25/30. Uključivo potrebna oplata za zatvaranje i podupiranje iste. Male količine i sva otežanja u cijeni. Obračun po kom ili m1 stvarno izvedenih količina.</t>
  </si>
  <si>
    <t>C 2.</t>
  </si>
  <si>
    <t>IZOLATERSKI RADOVI</t>
  </si>
  <si>
    <t xml:space="preserve">Izrada projekata izvedenog stanja svih dijelova građevine izrađen od strane ovlašenog inženjera ili arhitekta. Projekat se izrađuje i predaje u 3 primjerka otisnuta na papiru i jednom digitalnom primjerku izrađenom u formatima *.dwg, *.doc i *.xls. </t>
  </si>
  <si>
    <t>RADOVI RUŠENJA I DEMONTAŽA UKUPNO:</t>
  </si>
  <si>
    <t>a) zidovi</t>
  </si>
  <si>
    <t>b) istake</t>
  </si>
  <si>
    <t>Lim koji naliježe na betonsku podlogu ili na podlogu od opeke mora biti podložen sa krovnom ljepenkom što mora biti uključeno u jediničnu cijenu stavke.</t>
  </si>
  <si>
    <t>Limovi moraju biti glatki, ravni, jednake debljine, bez bora, mjehura i pora, moraju se obrađivati i savijati i ne smiju dobiti pukotine niti se ljuštiti.</t>
  </si>
  <si>
    <t>Kod spajanja raznih vrsta materijala treba na pogodan način izvesti izolaciju (premaz, izol.traka i sl.) da ne dođe do galvanskog elektriciteta.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</si>
  <si>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</si>
  <si>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 xml:space="preserve">Način izvedbe i ugradbe, te obračun u svemu prema postojećim normama za izvođenje završnih radova u građevinarstvu, po jedinici mjere u troškovniku i stvarno izvedenim količinama na gradilištu. </t>
  </si>
  <si>
    <t>Jedinična cijena treba sadržavati:</t>
  </si>
  <si>
    <t>sav rad uključivo i uzimanje mjere na gradnji za izvedbu i obračun,</t>
  </si>
  <si>
    <t>sav materijal uključivo pomoćni te pričvrsni materijal,</t>
  </si>
  <si>
    <t>sav rad na gradnji i u radionici,</t>
  </si>
  <si>
    <t>sav transport i uskladištenje materijala,</t>
  </si>
  <si>
    <t>dobavu i polaganje podložne ljepenke,</t>
  </si>
  <si>
    <t>ugradbu limarije upucavanjem,</t>
  </si>
  <si>
    <t>potrebne platforme, pokretnu skelu za montažu, kuke, užad, ljestve,</t>
  </si>
  <si>
    <t>ugradbu u ziđe ili sl. potrebnih obujmica, slivnika i sl.,</t>
  </si>
  <si>
    <t>čišćenje od otpadaka nakon izvršenih radova,</t>
  </si>
  <si>
    <t>zaštitu izvedenih radova do primopredaje.</t>
  </si>
  <si>
    <t>Ovi opći uvjeti mijenjaju se ili nadopunjuju opisom pojedinih stavki troškovnika.</t>
  </si>
  <si>
    <t>Elementi pokrova koji će biti ugrađeni moraju imati sljedeće certifikate:</t>
  </si>
  <si>
    <t>certifikat o vodonepropusnosti</t>
  </si>
  <si>
    <t>certifikat o zvučnoj i toplinskoj izolaciji</t>
  </si>
  <si>
    <t>proračune i dokaze o pravilnoj konstrukcijskoj zasnovanosti obzirom na toplinsko rastezanje.</t>
  </si>
  <si>
    <t>Kontinuirano čišćenje prostora tijekom izvođenja radova kao i završno čišćenje prostora nakon izvedbe, a prije primopredaje radova.</t>
  </si>
  <si>
    <t>Za sve posebno nespecificirane radove i građevinske pripomoći uz suglasnost nadzornog inženjera i upisom u građevinski dnevnik. Predviđa se:</t>
  </si>
  <si>
    <t>RESTAURATORSKI RADOVI - OSTALO</t>
  </si>
  <si>
    <t>RESTAURATORSKI RADOVI - OSTALO UKUPNO:</t>
  </si>
  <si>
    <t>zajedničke stavke</t>
  </si>
  <si>
    <t>razna crna bravarija</t>
  </si>
  <si>
    <t>OPĆI I POSEBNI TEHNIČKI UVJETI ZA KALKULACIJE I  IZVOĐENJE SVIH RADOVA OBUHVAĆENIH TROŠKOVNIKOM</t>
  </si>
  <si>
    <t>A) OPĆI TEHNIČKI UVJETI</t>
  </si>
  <si>
    <t>U slučaju da izvoditelj predlaže iz svojih razloga ili iz razloga ekonomičnosti druga projektantska rješenja dužan je izraditi dokumentaciju (tekstualnu i grafičku) i dati je na odobrenje projektantu, nadzoru i investitoru.</t>
  </si>
  <si>
    <t>Izvoditelj je dužan izraditi projekt organizacije gradilišta u skladu sa Zakonom o gradnji i uskladiti ga sa mogućnostima na parceli.</t>
  </si>
  <si>
    <t>Svi troškovi proizišli iz formiranja gradilišta kao i troškovi osiguranja istog su obaveza izvoditelja.</t>
  </si>
  <si>
    <t>Izvoditelj je dužan o svom trošku izvesti ili provoditi:</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</si>
  <si>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</si>
  <si>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</si>
  <si>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</si>
  <si>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</si>
  <si>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</si>
  <si>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Garantni rokovi i otklanjanje nedostataka</t>
  </si>
  <si>
    <t>Garantni rok za kvalitetu obavljenog posla daje izvoditelj i traje dvije godine, odnosno prema odredbi ugovora.</t>
  </si>
  <si>
    <t>B) POSEBNI UVJETI ZA NUĐENE RADOVE I IZVEDBU</t>
  </si>
  <si>
    <t>Općenito:</t>
  </si>
  <si>
    <t>Sve radove treba kalkulirati prema opisu troškovničkih stavki i uvodnih opisa pojedinih grupa radova vezanih za izvođenja po HRN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</si>
  <si>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</si>
  <si>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</si>
  <si>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</si>
  <si>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</si>
  <si>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 xml:space="preserve">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 Posebna obaveza izvoditelja je uključivanje u svoje kalkulacije i svih prelaznih, spojnih konstrukcija ili elemenata neophodnih za uspostavu sigurnosnih i stručno korektnih detalja na svim vanjskim i 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 </t>
  </si>
  <si>
    <t>Skele</t>
  </si>
  <si>
    <t xml:space="preserve">Skela mora biti na vrijeme postavljena kako ne bi nastao zastoj u radu. Pod pojmom skele podrazumijevaju se i prilazi istoj, te ograda. </t>
  </si>
  <si>
    <t>Oplata</t>
  </si>
  <si>
    <t>Kod oplate su uključena podupiranja bez obzira na visinu, uklještenja te montaža i demontaža. U cijenu ulazi močenje oplate prije betoniranja kao i mazanje kalupa. Po završetku betoniranja, sva se oplata nakon određenog vremena mora očistiti i sortirati.</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</si>
  <si>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</si>
  <si>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</si>
  <si>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</si>
  <si>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</si>
  <si>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</si>
  <si>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</si>
  <si>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</si>
  <si>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</si>
  <si>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</si>
  <si>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</si>
  <si>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</si>
  <si>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</si>
  <si>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</si>
  <si>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</si>
  <si>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</si>
  <si>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Obračun količina radova vrši se na način opisan u svakoj poziciji ovog troškovnika, predviđen za taj rad u prosječnim građevinskim i obrtničkim normama.</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</si>
  <si>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</si>
  <si>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dovede cijeli pogođeni objekt sa instalacijama u potpuno čisto i ispravno stanje i u tom stanju ih održava do predaje na korištenje. Čišćenja u toku izrade objekta, kao i završno čišćenje iskazani su u posebnoj stavci troškovnika.</t>
  </si>
  <si>
    <t>C   RESTAURATORSKI RADOVI</t>
  </si>
  <si>
    <t>OSTALO</t>
  </si>
  <si>
    <t>hidroizolaterski radovi - podrum</t>
  </si>
  <si>
    <t>a) beton</t>
  </si>
  <si>
    <t>b) oplata</t>
  </si>
  <si>
    <t>Nabava, doprema i postavljanje hidroizolacijske trake za radne spojeve i obradu prodora na radnim reškama, nastavcima betoniranja, spojevima  temelj - zid, a sve prema uputama proizvođača, a u svrhu  spriječavanja eventualnog prodora  vode na spomenutim mjestima. Hidroizolacijska traka je na bazi aktivnog natrij bentonita. Po m1 položene trake.</t>
  </si>
  <si>
    <t>Pri izvođenju drvenih konstrukcija i oplata obavezno se pridržavati propisanih normi za projektiranje i izvođenje (tehnički uvjeti).</t>
  </si>
  <si>
    <t>Kod opasnosti od korozije armature u konstrukcijama izloženim agresivnom okolišu, treba paziti da se ne ugrade betoni s neodgovarajućim cementima, što je specificirano normom HRN EN 197-1 ili jednakovrijedno.</t>
  </si>
  <si>
    <t>Betonske i armirano-betonske radove izvesti prema opisu u troškovniku te u skladu sa Tehničkim propisom za građevinske konstrukcije NN 17/17 i 75/20.</t>
  </si>
  <si>
    <t>Hidroizolaciju ravnih ploha obvezno treba izvesti tako da se spriječi prodor vode izvan sistema odvodnje, odnosno da pri topljenju leda i snijega voda ne prodire u građevinu.</t>
  </si>
  <si>
    <t xml:space="preserve">Radionička izrada i montaža čelične konstrukcije mora biti u skladu sa HRN EN 1090-1 i HRN EN 1090-2 ili jednakovrijedno.  </t>
  </si>
  <si>
    <t>HRN EN 10025-1 (2, 3, 4, 5, 6) ili jednakovrijedno</t>
  </si>
  <si>
    <t>HRN EN 10034 ili jednakovrijedno</t>
  </si>
  <si>
    <t>HRN EN 10024 ili jednakovrijedno</t>
  </si>
  <si>
    <t>HRN EN 10210–1 (2) ili jednakovrijedno</t>
  </si>
  <si>
    <t>HRN EN 10219-1 (2) ili jednakovrijedno</t>
  </si>
  <si>
    <t>HRN EN 439 ili jednakovrijedno</t>
  </si>
  <si>
    <t>HRN EN 440 ili jednakovrijedno</t>
  </si>
  <si>
    <t>HRN EN 499 ili jednakovrijedno</t>
  </si>
  <si>
    <t>HRN EN 1011-1 ili jednakovrijedno</t>
  </si>
  <si>
    <t>HRN EN 1011-2 ili jednakovrijedno</t>
  </si>
  <si>
    <t>EN 29692 ili jednakovrijedno</t>
  </si>
  <si>
    <t>HRN EN 287-1 ili jednakovrijedno</t>
  </si>
  <si>
    <t>HRN EN 288-1 ili jednakovrijedno</t>
  </si>
  <si>
    <t>HRN EN 288-3 ili jednakovrijedno</t>
  </si>
  <si>
    <t>HRN EN 288-8 ili jednakovrijedno</t>
  </si>
  <si>
    <t>HRN EN 970 ili jednakovrijedno</t>
  </si>
  <si>
    <t>HRN EN 1290 ili jednakovrijedno</t>
  </si>
  <si>
    <t>HRN EN 1714 ili jednakovrijedno</t>
  </si>
  <si>
    <t>HRN EN 12062 ili jednakovrijedno</t>
  </si>
  <si>
    <t>HRN EN 25817 (ISO 5817) ili jednakovrijedno</t>
  </si>
  <si>
    <t>DIN EN ISO 13918  ili jednakovrijedno</t>
  </si>
  <si>
    <t>DIN EN ISO 14555 ili jednakovrijedno</t>
  </si>
  <si>
    <t>DIN 6914, 6915, 6916 ili jednakovrijedno</t>
  </si>
  <si>
    <t>HRN EN 1090-1; HRN EN 1090-2 ili jednakovrijedno</t>
  </si>
  <si>
    <t xml:space="preserve">Kompletan postupak izrade elemenata i sklopova mora osigurati projektirane dimenzije konstrukcije uvažavajući dopuštene tolerancije u skladu sa HRN EN 1090-1 i HRN EN 1090-2 ili jednakovrijedno.  </t>
  </si>
  <si>
    <t>Konstrukcija se isporučuje antikorozijski zaštićena. Antikorozijska zaštita mora biti usklađena sa HRN EN ISO 12944-1 (do 5) ili jednakovrijedno</t>
  </si>
  <si>
    <t xml:space="preserve">Predviđena okolina: C1 (blago korozivni uvjeti) prema HRN EN ISO 12944 ili jednakovrijedno
</t>
  </si>
  <si>
    <t>Sve čelične profile potrebno je abrazivno očistiti na kvalitetu Sa 21/2 sukladno HRN EN ISO 8501-1 ili jednakovrijedno, te neposredno zaštititi primerom.</t>
  </si>
  <si>
    <t xml:space="preserve"> - trajnost sistema zaštite mora biti iznad 15 godina (za okolinu C4 / HRN EN ISO 12944 ili jednakovrijedno);</t>
  </si>
  <si>
    <t>Specifikacija prema HRN EN ISO 12944-5 ili jednakovrijedno:</t>
  </si>
  <si>
    <t>Ukupna minimalna debljina suhog filma 160 mm</t>
  </si>
  <si>
    <t>Sustav zaštite:</t>
  </si>
  <si>
    <t>1 × 60  mm 2k epoksi temelj</t>
  </si>
  <si>
    <t>1 × 60  mm 2k epoksi međusloj</t>
  </si>
  <si>
    <t>1 × 40  mm 2k završni poliuretanski sloj</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</si>
  <si>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zahtjeve za građevne proizvode namijenjene ugradnji u betonsku konstrukciju.</t>
  </si>
  <si>
    <t>Projekt predgotovljenih ili djelomice predgotovljenih betonskih konstrukcija mora sadržavati i rješenje načina proizvodnje, ugradbe, prijenosa i prijevoza, rasporeda oslonaca, potrebnih podupora i drugih mjera za osiguravanje stabilnosti tijekom ugradbe i spajanja elemenata.</t>
  </si>
  <si>
    <t>Propisana svojstva i uporabljivost građevinskog proizvoda izrađenog na gradilištu utvrđuje se na način određen projetkom, tehničkim propisom i ovim troškovnikom.</t>
  </si>
  <si>
    <t>Uzimanje uzoraka, priprema uzoraka i ispitivanje svojstava svježeg betona provodi se prema normama niza HRN EN 12350 ili jednakovrijedno, a ispitivanje svojstava očvrslog betona prema normana niza HRN EN 12390 ili jednakovrijedno, a sve kako je regulirano normom HRN EN 13670 ili jednakovrijedno.</t>
  </si>
  <si>
    <t>Kriterije vodonepropusnosti betona određene su projektom betonske konstrukcije, ovisno o uvjetima njena korištenja, a vodonepropusnost se ispituje prema HRN EN 12390-8 ili jednakovrijedno.</t>
  </si>
  <si>
    <t>Tehnička svojstva betona moraju ispunjavati opće i posebne zahtijeve bitne za krajnju namjenu betona i moraju biti specificirana po odredbama HRN EN 206 ili jednakovrijedno, normama na koje ta norma upućuje i odredbama priloga tehničkog propisa.</t>
  </si>
  <si>
    <t>Izvoditelj radova je obvezan izvršiti svoju organizaciju izvedbe radova prema Zakona o zaštiti na radu NN 71/14, 118/14, 154/14, 94/18 i 96/18 i u skladu s istim treba izraditi Plan uređenja gradlišta.</t>
  </si>
  <si>
    <t>Limarske radove izvesti prema opisu u troškovniku, uz eventualne korekcije projektom predviđenih razvijenih širina i opisa detalja po izmjeri na licu mjesta. Radove izvoditi po pravilima struke i primjenjujući važeće opće i posebne tehničke propise i norme:</t>
  </si>
  <si>
    <t>Pokrivačke radove izvoditi prema odobrenom projektu, opisu troškovnika, uputama projektanta i nadzornog inženjera, a u skladu s važećim propisima i normama. Pri polaganju pokrova pridržavati se svih pravila struke i uputstva proizvođača pojedinih materijala, a sami materijali trebaju odgovarati postojećim propisima.</t>
  </si>
  <si>
    <t>Pripremni radovi</t>
  </si>
  <si>
    <t>Sve prema pravilima struke. Kompletan rad, transport betona, materijal. Obračun betona po m3.</t>
  </si>
  <si>
    <t>Uključen sav potrebni materijal i rad.</t>
  </si>
  <si>
    <t>a) prodori &lt;20/20 cm</t>
  </si>
  <si>
    <t>b) prodori &gt;20/20 cm</t>
  </si>
  <si>
    <t>c) šlicevi do 10/10 cm</t>
  </si>
  <si>
    <t>a) NKV</t>
  </si>
  <si>
    <t>b) KV</t>
  </si>
  <si>
    <t>c) VKV</t>
  </si>
  <si>
    <t>Demontaža limenih vertikala krovne vode profila 10 cm sa vađenjem nosača - obujmica. Obračun po m1.</t>
  </si>
  <si>
    <t>Za čelik za armiranje primjenjuju se norme HRN EN 10080-1 do 6 ili jednakovrijedne.</t>
  </si>
  <si>
    <t>Za čelik za prednapinjanje primjenjuju se norme HRN EN 10138-1 do 4 ili jednakovrijedne.</t>
  </si>
  <si>
    <t>Obračun se vrši prema postojećim normama GN-601 ili jednakovrijednim.</t>
  </si>
  <si>
    <t>Mort za zidanje mora odgovarati normama HRN ili jednakovrijednima, odnosno omjerima ili markama po količinama materijala označenim u normama. Mort naveden kao produžni je produžni vapneni mort.</t>
  </si>
  <si>
    <t>Obračun se vrši prema postojećim normama GN-301 ili jednakovrijednim.</t>
  </si>
  <si>
    <t>Glede navedenih kvaliteta materijala definiranih troškovnikom, ponuđači mogu ponuditi i druge vrste materijala i radova prema svojoj tehnologiji i mogućnostima, ali samo uz suglasnost projektanta i ako zadovoljavaju odredbe HRN-i ili jednakovrijednih.</t>
  </si>
  <si>
    <t>Pri radu se treba obvezno pridržavati odredbi HRN-i ili jednakovrijednih, ali se postavlja dodatni zahtjev (izvan HR normi): postojanost izolacionog materijal na niskim temperaturama do - 20°C, uz zadržavanje nazivne čvrstoće na kidanje u oba smjera u približno jednakoj veličini.</t>
  </si>
  <si>
    <t>Svi izvedeni radovi moraju biti unutar dopuštenih granica definiranih Zakonom o normizaciji (NN br. 80/13), odnosno Pravilnicima o tehničkim mjerama za izvođenje pojedinih vrsta radova, navedenih uz pojedine grupe radova.</t>
  </si>
  <si>
    <t>NAPOMENA: OPĆI UVJETI OVE GRUPE RADOVA SASTAVNI SU DIO TROŠKOVNIKA
I NALAZE SE U POGLAVLJU "PREAMBULE" - POTREBNO IH JE PAŽLJIVO PROČITATI PRIJE DAVANJA PONUDE</t>
  </si>
  <si>
    <t>A 2. RADOVI RUŠENJA I DEMONTAŽA</t>
  </si>
  <si>
    <t>A 1. PRIPREMNI RADOVI</t>
  </si>
  <si>
    <t>Dobava i postava PE folije, debljine 0,15 mm, položene sa preklopima od 10 cm, međusobno ljepljenim obostrano ljepljivom trakom i ljepljenom na krajevima na zidove. Po m2 tlocrtne površine, bez ikakvih drugih dodataka.</t>
  </si>
  <si>
    <t>Za razne radove koji nisu obračunati na drugačiji način, već će se obračunati u norma satima uz suglasnost nadzornog inženjera i temeljem upisa u građevinski dnevnik, predviđa se:</t>
  </si>
  <si>
    <t>- čišćenje nakon završenih radova.</t>
  </si>
  <si>
    <t>Ako je opis koje stavke izvođaču nejasan treba pravovremeno, prije predaje ponude, tražiti objašnjenje iste.</t>
  </si>
  <si>
    <t>opis stavke</t>
  </si>
  <si>
    <t>količina</t>
  </si>
  <si>
    <t>jed. cijena</t>
  </si>
  <si>
    <t>ukupno</t>
  </si>
  <si>
    <t>br. st.</t>
  </si>
  <si>
    <t>jed. mj.</t>
  </si>
  <si>
    <t>a) podmirivanje komunalnih troškova (privremene priključke i potrošnju vode, električne energije i sl.)</t>
  </si>
  <si>
    <t>Dobava, doprema i postava sloja geotekstila gramature 500 gr/m2 na dno iskopa neposredno prije postave sloja čistoće i oko drenažnog sloja šljunka. Po m2.</t>
  </si>
  <si>
    <t>Planiranje dna iskopa građevinske jame ili dna rova za instalacije, s točnošću +/- 3 cm, uključivo odsijecanje i prebacivanje viška iskopa. Izvesti ručno. Po m2.</t>
  </si>
  <si>
    <t>podupiranje</t>
  </si>
  <si>
    <t>a) drvene grede 10/10 cm</t>
  </si>
  <si>
    <t>b) OSB 3 ploče d=22 mm</t>
  </si>
  <si>
    <t>Razgradnja zazida u zidovima ili parapetima, bez obzira na debljinu zida i vrstu materijala. Uključivo usitnjavanje ruševina, vertikalni i horizontalni transport, demontažu instalacija u zazidu koji se ruši. Izvesti pažljivo kako se ne bi oštetili dijelovi konstrukcije i susjedne plohe koji se ne ruše. Sa utovarom i odvozom na deponij. Po m3.</t>
  </si>
  <si>
    <t>a) pokrov</t>
  </si>
  <si>
    <t>b) letvanje</t>
  </si>
  <si>
    <t>Postava za vrijeme izvođenja radova i demontaža građevinskih podupirača, nosivosti do 20 kN, na mjestima parcijalnih razgradnji i slično. Rad se izvodi po nalogu projektanta konstrukcije. Obračun po kom podupirača angažiranog tijekom cijelog perioda izvođenja radova.</t>
  </si>
  <si>
    <t>Demontaža instalacije vodovoda i kanalizacije</t>
  </si>
  <si>
    <t>OJAČANJA NOSIVE KONSTRUKCIJE</t>
  </si>
  <si>
    <t>a) rebrasta armatura</t>
  </si>
  <si>
    <t>b) mrežasta armatura</t>
  </si>
  <si>
    <t>DEMONTAŽE I RUŠENJA</t>
  </si>
  <si>
    <t>GRAĐEVINSKO-OBRTNIČKI RADOVI</t>
  </si>
  <si>
    <t>UKUPNO - ZEMLJANI RADOVI:</t>
  </si>
  <si>
    <t>UKUPNO - BETONSKI I AB RADOVI:</t>
  </si>
  <si>
    <t>UKUPNO - IZOLATERSKI RADOVI:</t>
  </si>
  <si>
    <t>UKUPNO - ZIDARSKI RADOVI:</t>
  </si>
  <si>
    <t>UKUPNO - OJAČANJA NOSIVE KONSTRUKCIJE:</t>
  </si>
  <si>
    <t>UKUPNO - ČELIČNE KONSTRUKCIJE:</t>
  </si>
  <si>
    <t>br.  st.</t>
  </si>
  <si>
    <t xml:space="preserve">br. st. </t>
  </si>
  <si>
    <t>UKUPNO - PRIPREMNI RADOVI:</t>
  </si>
  <si>
    <t>NAPOMENA: OPĆI UVJETI OVE GRUPE RADOVA SASTAVNI SU DIO TROŠKOVNIKA I NALAZE SE U POGLAVLJU "PREAMBULE" - POTREBNO IH JE PAŽLJIVO PROČITATI PRIJE DAVANJA PONUDE</t>
  </si>
  <si>
    <t>Demontaže i rušenja</t>
  </si>
  <si>
    <t>Zemljani radovi</t>
  </si>
  <si>
    <t>Betonski i AB radovi</t>
  </si>
  <si>
    <t>Zidarski radovi</t>
  </si>
  <si>
    <t>Izolaterski radovi</t>
  </si>
  <si>
    <t>Ojačanja nosive konstrukcije</t>
  </si>
  <si>
    <t>Čelične konstrukcije</t>
  </si>
  <si>
    <t>Tesarski radovi i fasadna skela</t>
  </si>
  <si>
    <t>PDV - 25%</t>
  </si>
  <si>
    <t>SVEUKUPNO</t>
  </si>
  <si>
    <t>RADOVI:</t>
  </si>
  <si>
    <t xml:space="preserve">UKUPNO - GRAĐEVINSKO -OBRTNIČKI </t>
  </si>
  <si>
    <t xml:space="preserve">Demontaža svih razvoda hidrantske instalacije po građevini kako nadžbuknih tako i podžbuknih uključivo demontažu svih fazonskih komada, ventila i svih drugih elemenata instalacije. Uključivo sva usitnjavanja i razvrstavanja demontiranog materijala, sve prenose i transport na deponij uz propisno zbrinjavanje. Obračun po kompletu. </t>
  </si>
  <si>
    <t xml:space="preserve">Demontaža svih aparata za početno gašenje požara po građevini. Uključivo sve prenose i transport na deponij uz propisno zbrinjavanje. Obračun po komadu. </t>
  </si>
  <si>
    <t xml:space="preserve">Demontaža svih razvoda instalacije kanalizacije po građevini kako nadžbuknih tako i podžbuknih uključivo demontažu svih fazonskih komada, podnih sifona, rešetki, odzračnika i svih drugih elemenata instalacije. Uključivo sva usitnjavanja i razvrstavanja demontiranog materijala, sve prenose i transport na deponij uz propisno zbrinjavanje. Obračun po kompletu. </t>
  </si>
  <si>
    <t>Demontaža elektro instalacija</t>
  </si>
  <si>
    <t xml:space="preserve">Demontaža svih elemenata kao i razvoda gromobranske instalacije i temeljnog uzemljivača unutar ili oko građevine kako nadžbuknih tako i podžbuknih. Uključivo razvrstavanja demontiranog materijala, sve prenose i transport na deponij uz propisno zbrinjavanje. Obračun po kompletu. </t>
  </si>
  <si>
    <t>Demontaža elemenata sanitarne opreme (wc školjke, umivaonici, pisoari, tuš kade i sl.). Stavka uključuje demontažu sanitarne opreme sa pripadajućom instalacijom (sifoni, priključci na instalacije i sl.). Sa utovarom i odvozom na deponij. Obračun po kom.</t>
  </si>
  <si>
    <t>Dobava i ugradba betona za betoniranje otvora, prodora i slično armiranim betonom, klase C20/25, zrno 16 mm, klase izloženosti XC1 u potrebnoj oplati. Armirati prema statičkom proračunu i planu savijanja armature. U cijenu su uključeni svi distanceri i držači armature. Prilikom betoniranja ugraditi sve elemente predviđene za ugradbu (nosači ograde, rasvjetni elementi, oprema, instalacije i sl.). Sve prema pravilima struke. Kompletan rad, transport betona, materijal. Obračun betona po m3 i oplate po m2. Armatura iskazana u posebnoj stavci.</t>
  </si>
  <si>
    <t>U svemu prema geometriji izmjerenoj na licu mjesta i zahtjevima iz projekta konstrukcije</t>
  </si>
  <si>
    <t>LIMARSKI RADOVI</t>
  </si>
  <si>
    <t>b) opšav krovnih uvala</t>
  </si>
  <si>
    <t xml:space="preserve">    r.š. 40-50 cm</t>
  </si>
  <si>
    <t xml:space="preserve">    r.š. 30-40 cm</t>
  </si>
  <si>
    <t>LIMARSKI RADOVI UKUPNO:</t>
  </si>
  <si>
    <t>POKRIVAČKI RADOVI</t>
  </si>
  <si>
    <t>POKRIVAČKI RADOVI UKUPNO:</t>
  </si>
  <si>
    <t>Krovopokrivački radovi</t>
  </si>
  <si>
    <t>Limarski radovi</t>
  </si>
  <si>
    <t>UKUPNO - RESTAURATORSKI RADOVI:</t>
  </si>
  <si>
    <t>SVEUKUPNO:</t>
  </si>
  <si>
    <t>Demontaža limenih horizontalnih oluka profila 10 cm sa vađenjem nosača - obujmica. Obračun po m1.</t>
  </si>
  <si>
    <t xml:space="preserve">    r.š. 100-150 cm.</t>
  </si>
  <si>
    <t>Zaštita kamene plastike kemijskim sredstvom. U završnoj fazi konzervatorsko – restauratorskih radova dijelovi kamene plastike se prema potrebi natapa kemijskim sredstvom za njihovu konsolidaciju i zaštitu. Radovi se izvode za suha i ne vjetrovita vremena. Obračun po kompletu izvedenih radova.</t>
  </si>
  <si>
    <t>Demontaža limenih opšava. Obračun po m1 limarskih elemenata i kg opreme i drugih metalnih elemanata.</t>
  </si>
  <si>
    <t>Prezidavanje postojećih zidova od opeke. Stavka uključuje pažljivu ragradnju zida, te ponovno zidanje zida u istoj geometriji korištenjem postojeće opeke uz zamjenu do 30 % opeke novom istog formata kao postojeća. U cijeni uključivo obradu rubova zida i spojeva sa susjednim plohama. Detalje završetaka i rubova zidanja izvesti po pravilima struke. Po m3 prezidanog zida.</t>
  </si>
  <si>
    <t>Svi dijelovi sustava ojačanja (mreža, uže, mort, epoksidno ljepilo, sidrena smjesa) moraju biti od jednog proizvođača.</t>
  </si>
  <si>
    <t>Stavka uključuje dobavu i ugradnju alkalo-otporne mreže od staklenih vlakana, na površini lica svodova i zidova te sidrenje mreža na petama svoda i u podgledu staklenom užadi, uključivo sav pomoćni materijal, sve prema uputama proizvođača.</t>
  </si>
  <si>
    <t>Obračun po m1 trake.</t>
  </si>
  <si>
    <t>Obračun po m1 užeta i sidrenja.</t>
  </si>
  <si>
    <t>Rupa za sidrenje je promjera 16-20 mm.</t>
  </si>
  <si>
    <t>c) rebrasti čelik B500B, fi12-20mm</t>
  </si>
  <si>
    <t>Obračun po kg čelika i m1 bušenja i injektiranja,</t>
  </si>
  <si>
    <t>Stavka uključuje bušenje rupe za sidrenje duljine do 1 m, injektiranje visokofluidnom ekspandirajućom cementnom smjesom za sidrenje i ugradnju sidra (rebrasta armatura B500B ili navojna šipka).</t>
  </si>
  <si>
    <t>Razna sidrenja koja nisu obračunata zasebnim stavkama.</t>
  </si>
  <si>
    <t>b) bušenje i injektiranje rupa minimalno Ø50 mm</t>
  </si>
  <si>
    <t xml:space="preserve">a) sidra Ø20 mm </t>
  </si>
  <si>
    <t>Uključen sav potrebni materijal i rad. Svi čelični elementi pocinčani.</t>
  </si>
  <si>
    <t xml:space="preserve">Dugačka sidra se na krajevima sidre na na tipsku čeličnu sidrenu pločicu (krilnu maticu) promjera 130 mm. U zidu je potrebno napraviti rupu za sidrenje dubine ~20 cm. Na sloj podložnog betona debljine ~5 cm postavlja se pločica i sidri preko matice na pločicu. Rupa se nakon ugradnje zapunjava. </t>
  </si>
  <si>
    <t xml:space="preserve">Rupa za sidrenje se injektira visokofluidnom ekspandirajućom injekcionom smjesom na bazi cementa. </t>
  </si>
  <si>
    <t>Stavka uključuje bušenje rupa za dugačka štapna sidra, ugradnju sidra uz sidrenje na krajevima (uključivo izvedba ležaja), s injektiranjem rupe.</t>
  </si>
  <si>
    <t>b) bušenje (do 110 cm) s injektiranjem rupa</t>
  </si>
  <si>
    <t xml:space="preserve">a) štapna sidra </t>
  </si>
  <si>
    <t>Obračun po m’  bušenja i kg štapnih sidra.</t>
  </si>
  <si>
    <t xml:space="preserve">Nakon postave sidra sve se injektira visokofluidnom ekspandirajućom bubrećom injekcionom smjesom na bazi cementa. </t>
  </si>
  <si>
    <t>Stavka uključuje bušenje rupa za ukrižana sidra te ugradnju sidra s injektiranjem rupe.</t>
  </si>
  <si>
    <t>Injektiranje pukotina.</t>
  </si>
  <si>
    <t>Izrada lagano armirane betonske podloge i završnog sloja od asfalta na nogostupima sa kojih je hodna ploha razgrađena za potrebu izvedbe drenaže. Obračun po m2.</t>
  </si>
  <si>
    <t>a) drvena građa</t>
  </si>
  <si>
    <t>b) čelični nosači i spojni elementi</t>
  </si>
  <si>
    <t>Postavljanje i uklanjanje privremene montažne ograde oko gradilišta visine 2.0 m, sve prema tehnologiji izvoditelja radova i lokalnim prilikama. Površina mora biti prilagođena opremi i tehnologiji izvoditelja radova. Obračun po m1 ograde.</t>
  </si>
  <si>
    <t>a) drenažni sloj</t>
  </si>
  <si>
    <t>b) OSB ploče d=22 mm</t>
  </si>
  <si>
    <t>Svi vidljivi dijelovi bravarije moraju biti završno bojani alkidnim naličem za bolju obradu, što uključuje: čišćenje od hrđe, po potrebi; ličenje očišćenih mjesta antikorozivnim naličem u 2 premaza; kitanje pukotina i rupica odgovarajućim kitom; ličenje alkidnom bojom u 2 premaza; ličenje alkidnom lak bojom.</t>
  </si>
  <si>
    <t>Svi vijci i spojna sredstva moraju obvezno biti od nehrđajućeg materijala, izvedeno u antikorozivnoj izvedbi.</t>
  </si>
  <si>
    <t>Bušenje rupa veće duljine ili bitno većeg promjera, mora se izvoditi krunskim bušilicama koje se ne hlade vodom.</t>
  </si>
  <si>
    <t xml:space="preserve">Preko morta se postavljaju trake u epoksidnom ljepilu. Ukoliko je predviđeno nanošenje žbuke preko trake u završni sloj ljepila dodaje se kvarcni pijesak radi boljeg prijanjanja žbuke. </t>
  </si>
  <si>
    <t>Odabir načina montaže traka (u 'morko' ili 'suho') prepušta se izvođaču, uz poštivanje preporuka proizvođača vezanih uz gramažu trake. Pomoćni materijali koji se koriste (reparaturni mortovi, epoksidna ljepila i sl.) dio su sustava koji propisuje proizvođač odabrane vrste traka, te se kod postavljanja traka treba pridržavati uputstava proizvođača.</t>
  </si>
  <si>
    <t>b) najam ili amortizacija strojeva, alata i inventara</t>
  </si>
  <si>
    <t>c) transport vanjski i na gradilištu</t>
  </si>
  <si>
    <t>d) ugradnju i testiranje</t>
  </si>
  <si>
    <t>e) preuzimanje od strane nadzora</t>
  </si>
  <si>
    <t xml:space="preserve">f) pribavljanje važečih atesta i uvjerenja </t>
  </si>
  <si>
    <t>g) izrada uputa za izvedbu radova, uputa za način upotrebe ugrađene opreme i strojeva kao i građevine u cjelini</t>
  </si>
  <si>
    <t>d) troškove zauzimanja javno prometnih površina</t>
  </si>
  <si>
    <t xml:space="preserve"> - u sve stavke troškovnika uključiti dobavu opreme na gradilište, grube građevinske radove, te montažu, ožičenje i puštanje u rad
- kako se radovi izvode na visini u cijeni obračunati skele, bine i dr., te zaštitnu opremu</t>
  </si>
  <si>
    <t>Dobava i montaža Cu krovnog nosača prema tipu crijepa.</t>
  </si>
  <si>
    <t>kpl</t>
  </si>
  <si>
    <t>h</t>
  </si>
  <si>
    <t>Izrada ispitinih protokola za izvedenu instalaciju zaštite od udara munje sukladno Zakonu.</t>
  </si>
  <si>
    <t>Ispitivanje otpora uzemljivača na postojećim mjernim mjestima prije početka radova, te izrada pisanog izvješća.</t>
  </si>
  <si>
    <t>Izrada oznaka mjernih spojeva i sitni montažni pribor i materijal do pune funkcije.</t>
  </si>
  <si>
    <t>Cijena sata rada za potrebe obračun radova po odobrenju nadzornog inženjera i/ili investitora.</t>
  </si>
  <si>
    <t>Dobava, postav i spajanje izolirane hvataljke za zaštitu antenskog stupa i druge opremena krovu od udara munje visine 4,0 m.
U stavku uračunati vertikalne prihvate kao i balaste.</t>
  </si>
  <si>
    <t>Pažljiva demontaža pojedinih čeličnih profila iz postojećih konstrukcija kao što su nadvoji i slično. Vađenje dijela greda koje će se po otvaranju konstrukcije pokazati trulim ili na drugi način oštečenim, te zbog toga neće moći preuzeti novo opterečenje. Točan opseg posla utvrditi će se na gradilištu pregledom projektanta konstrukcije. Uključivo usitnjavanje ruševina, vertikalni i horizontalni transport, te vađenje čeličnih greda iz zidane konstrukcije u kojoj joj je ležaj. Izvesti pažljivo kako se ne bi oštetili dijelovi konstrukcije i susjedne plohe koji se ne ruše. Sa utovarom i odvozom na deponij. Po m1.</t>
  </si>
  <si>
    <t>Potrebno štemanje raznih šliceva i prodora za potrebe instalatera u zidovima. Obračun po kom ili m1 stvarno izvedenih količina.</t>
  </si>
  <si>
    <r>
      <t>Težina mreže iznosi &gt; 200 g/m</t>
    </r>
    <r>
      <rPr>
        <vertAlign val="superscript"/>
        <sz val="9"/>
        <rFont val="Calibri"/>
        <family val="2"/>
        <charset val="238"/>
      </rPr>
      <t>2</t>
    </r>
    <r>
      <rPr>
        <sz val="9"/>
        <rFont val="Calibri"/>
        <family val="2"/>
      </rPr>
      <t>, vlačna čvrstoća minimalno 45 k</t>
    </r>
    <r>
      <rPr>
        <sz val="9"/>
        <rFont val="Calibri"/>
        <family val="2"/>
        <scheme val="minor"/>
      </rPr>
      <t>N/m1.</t>
    </r>
  </si>
  <si>
    <t>a) bušenje i injektiranje rupa promjera do 36 mm</t>
  </si>
  <si>
    <t xml:space="preserve"> R E K A P I T U L A C I J A </t>
  </si>
  <si>
    <t>Uključivo izradu i montažu konstrukcije, potrebno trajno i kvalitetno galvansko odvajanje na spoju sa metalima druge kvalitete, potrebne skele i dizalice za montažu, sva spojna sredstva, sidreni i ležajni detalji, profili i limovi. Konstrukcija, detalji i spojna sredstva po statičkom proračunu.</t>
  </si>
  <si>
    <t>Dobava i ugradnja CFRP (karbonske) trake na zidove.</t>
  </si>
  <si>
    <t>Stavka uključuje dobavu i ugradnju trake prema uputama proizvođača, uključivo sav pomoćni materijal (reparaturni mort, epoksidno ljepilo, kvarc).</t>
  </si>
  <si>
    <t>Stavka uključuje dobavu materijala,  bušenje rupe i ugradnju impregniranog karbonskog užeta promjera 10 mm te rasplitanje ostatka užeta i ljepljenje na traku, uključivo sav pomoćni materijal (epoksidno ljepilo, kvarc i dr.).</t>
  </si>
  <si>
    <t>Dobava, ugradnja i sidrenje mreža od staklenih vlakana.</t>
  </si>
  <si>
    <t>Obračun po m2 stvarne razvijene površine na koji se ugrađuju mreže, bez dodataka,  i m1 užadi i bušenjem rupe sa sidrenjem.</t>
  </si>
  <si>
    <t>karbonske i staklene trake, tkanine i užad</t>
  </si>
  <si>
    <t>Dobava i ugradnja vijaka za sprezanje drvenih greda i betonskih ploča.</t>
  </si>
  <si>
    <t>Vijci su specijalni konstrukcijski pocinčani vijci s punim navojem i  cilindričnom glavom, za jako opterećene međusobno nosive spojeve.</t>
  </si>
  <si>
    <t>Obračun po komadu vijka.</t>
  </si>
  <si>
    <t>Obračun po kg čelika i m1 sidrenja.</t>
  </si>
  <si>
    <t>a) rebrasti čelik 14 mm</t>
  </si>
  <si>
    <t>b) sidrenje u zidove</t>
  </si>
  <si>
    <t>Bušenja zidova s promjerima rupa do 25 mm, za rupe duljine do ~120 cm, izvode se s bušilicama male udarne snage (reda veličine 5 J).</t>
  </si>
  <si>
    <t>- stavka uključuje uzimanje otiska vučenih profilacija i to jednog za izvlačnje fine žbuke i jedne za izvlačenje grube žbuke
- izrada šablone za izvlačenje profila
- uzimanje otisaka svih profilacija na pročelju zgrade koje će se izrađivati lijevanjem</t>
  </si>
  <si>
    <t>Probijanje otvora u zidovima, bez obzira na debljinu zida. Uključivo usitnjavanje ruševina, vertikalni i horizontalni transport, demontažu instalacija u zidu koji se ruši. Izvođenje po postavi novog nadvoja (predmet zasebne stavke) prema rješenju projektanta konstrukcije. Izvesti pažljivo kako se ne bi oštetili dijelovi konstrukcije i susjedne plohe koji se ne ruše. Sa utovarom i odvozom na deponij. Po m3.</t>
  </si>
  <si>
    <t>Vađenje unutarnje i vanjske stolarije ili bravarije iz zidova od opeke. Cijena uključuje transport demotniranih dovratnika i doprozornika, vratnih i prozorskih krila na deponij, kao i prozorskih klupčica (unutarnjih drvenih). Obračun po kom obzirom na površinu otvora ili  po m2.</t>
  </si>
  <si>
    <t>Demontaža raznih metalnih elemenata kao što su razni nosači, podupore i sl. ili raznih drugih metalnih konstrukcija (penjalice, rubni profili i sl.).  Cijena uključuje transport demotniranih metalnih zaštita na deponij. Obračun po kg.</t>
  </si>
  <si>
    <t>Odvoz nagomilanog smeća i otpada iz prostora prije početka izvođenja radova. Smeće treba prije odvoza razvrstati jer otpad obuhvaća i drvo, staklo, šutu, elektronički otpad, lijekove, kemikalije, posude pod tlakom koje treba izdvojiti i zbrinuti prema zakonskim normamama. Sa utovarom i odvozom na deponij. Obračun po m3.</t>
  </si>
  <si>
    <t>b) građevinski projekt - projekt obnove konstrukcije</t>
  </si>
  <si>
    <t>c) projekt elektroinstalacija</t>
  </si>
  <si>
    <t>d) projekt strojarskih instalacija</t>
  </si>
  <si>
    <t>e) projekt vodovoda i odvodnje</t>
  </si>
  <si>
    <t>Montaža, demontaža i amortizacija za vrijeme izvođenja radova privremene fasadne skele za izvedbu svih potrebnih radova na pročeljima. Sa prilazima, manipulativnim površinama, ogradama i zaštitama, penjalicama, ukrutama za stabilizaciju skele, elementima za pričvršćenje, zaštitni krov iznad najviše radne etaže skele, te potrebnim uzemljenjem. Širina skele treba biti min. 90 cm (radi mogućnosti dopreme i montaže gotovih lijevanih elemenata pročelja), svijetla visina etaže min. 180 cm, udaljenost od pročelja 20 cm. Na mjestima skretanja skele s jednog na drugo pročelje osigurati nesmetan prijelaz na istom nivou. Pročeljna skela može se montirati ovisno o mogućnostima izvođača, kao tvornički proizvedena tipska skela koja ima pravovaljani certifikat ovjeren u skladu s važećim propisima ili se izvodi prema posebnom projektu za montažu pročeljne skele. U tom slučaju u jediničnu cijenu izvedbe pročeljne skele uključena je izrada projekta skele koja mora zadovoljiti uvjete: statičku otpornost i stabilnost pri svim predvidivim opterećenjima, sigurnost pri radu, omogućavanje nesmetanog rada više radnika, zaštićenost prostora ispod nivoa na kojem se izvode radovi i zaštićenost prostora ispod i ispred skele. Skela mora biti zaštićena jutom ili drugim materijalom koji će spriječiti širenje prašine za vrijeme izvođenja radova. Izvedba prema svim propisima zaštite na radu. Obračun po m2 ortogonalne projekcije površine skele.</t>
  </si>
  <si>
    <t>Doprema, krojenje i ugradnja nove daščane oplate krova. Građa treba biti od crnogorice, II klase, propisno suha, piljena bez oštećenja i pukotina. Širina dasaka ne smije biti manja od 16 cm, a debljina 24 mm. Pribijanje oplate na rogove izvesti čavlima dužine 6 cm, s međurazmakom min. 0,5 cm. Sve radove izvesti po pravilima tesarske struke. Jediničnom cijenom obuhvatiti podizanje do mjesta ugradnje. Sva građa mora biti premazana antiinsekticidnim i antifugicidnim premazom u dva sloja. Građa tehnički suha, kvalitete C24. Obračun prema m2 stvarne površine ugrađene građe.</t>
  </si>
  <si>
    <t xml:space="preserve">PRATEĆI INSTALATERSKI RADOVI NUŽNI ZA POJAČANJE KONSTRUKCIJE </t>
  </si>
  <si>
    <t>strojarske instalacije</t>
  </si>
  <si>
    <t>Bakrene cijevi u šipci, uključivo fazonski komadi i sitno-potrošni materijal. Obračun po m1 stvarno izvedene instalacije. Uključivo i privremene čepove na završetku izvedenog dijela instalacije.</t>
  </si>
  <si>
    <t>a) Ø35×1,5</t>
  </si>
  <si>
    <t>b) Ø28×1,5</t>
  </si>
  <si>
    <t>c) Ø22×1</t>
  </si>
  <si>
    <t>d) Ø18×1</t>
  </si>
  <si>
    <t>e) Ø15×1</t>
  </si>
  <si>
    <t>Polipropilenske cijevi, za odvod kondenzata uključivo fazonski PP komadi i fazonski komadi te sitno-potrošni materijal. Obračun po m1 stvarno izvedene instalacije. Uključivo i privremene čepove na završetku izvedenog dijela instalacije.</t>
  </si>
  <si>
    <t>a) Ø40×3,7 (SDR11)</t>
  </si>
  <si>
    <t>b) Ø32×2,9 (SDR11)</t>
  </si>
  <si>
    <t>c) Ø25×3,5 (SDR7,4)</t>
  </si>
  <si>
    <t>elektroinstalacije</t>
  </si>
  <si>
    <t>gromobran</t>
  </si>
  <si>
    <t xml:space="preserve">Dobava i polaganje PVC cijevi za postavu elektro kabela.  </t>
  </si>
  <si>
    <t>a) Cs42</t>
  </si>
  <si>
    <t>b) Cs32</t>
  </si>
  <si>
    <t>c) Cs25</t>
  </si>
  <si>
    <t>d) Cs20</t>
  </si>
  <si>
    <t>PRATEĆI INSTALATERSKI RADOVI NUŽNI ZA POJAČANJE KONSTRUKCIJE UKUPNO:</t>
  </si>
  <si>
    <t>Prateći instalaterski radovi nužni za pojačanje konstrukcije</t>
  </si>
  <si>
    <t>Demontaža, deponiranje i ponovna montaža turističke signalizacije postavljene na dva metalna stupa između kojih su postavljene ploče (7 kom) sa uputama za turističke destinacije. Po dovršetku radova stavka uključuje ponovnu montažu ploče na istu poziciju. Uključan sav rad i materijal.</t>
  </si>
  <si>
    <t>Izmještanje (demontaža, privremena montaža i naknadno vraćanje na izvornu poziciju po dovršetku ostlih radova) stupa sa prometnim znakovima na suprotnu stranu prometnice. Uključeno i bušenje rupe u asfaltu za privremenu postavu znaka na suprotnoj strani prometnici, zatvaranje privremene rupe prilikom povrata znaka na izvornu poziciju, te bušenje rupe u asfaltu za postavu znaka prilikom povrata znaka na izvornu poziciju. Uključan sav rad i materijal. Obračun po komadu stupa sa prometnom signalizacijom.</t>
  </si>
  <si>
    <t>Snimanje elemenata postojećeg pročelja i izrada potrebnih šablona za izvlačenje svih vučenih profila, te uzimanje odljeva svih profila pročelja. Uključivo potrebno prethodno čišćenje elemenata potrebno prije uzimanja otisaka i odljeva.</t>
  </si>
  <si>
    <t>Zatvaranje otvora OSB pločama. Stavka uključuje izradu potkonstrukcije od drvenih greda 10/10 cm ili ugradnju na slijepe okvire (predmet zasebne stavke) preko koje se postavljaju OSB 3 ploče debljine 22 mm. Na ovaj način zatvaraju se otvori na kojima nisu ugrađena vrata ili prozori.
Potkonstrukcija se sidri na krajevima u špalete otvora, sve spojna sredstva uključena u cijenu.
Obračun po m2 OSB ploča i m3 drvene građe.</t>
  </si>
  <si>
    <t>Ugradnja slijepih okvira prozora i vrata od profila dimenzija 2 x 2 cm, od ariša.  Stavka uključuje i sve elemente za međusobno spajanje elemenata drvene konstrukcije, i pripremu zida za ugradnju. Sva građa mora biti premazana antiinsekticidnim premazom. Građa tehnički suha, kvalitete C24. 
Obračun po m1 ugrađenog profila.</t>
  </si>
  <si>
    <t>d) drenažna cijev, promjera 200 mm</t>
  </si>
  <si>
    <t>e) drenažna cijev, promjera 250 mm</t>
  </si>
  <si>
    <t>Dobava i postava paropropusne i vodonepropusne folije preko daščane oplate krova, a sve na način prema uputi proizvođača. Obračun po m2 krovne plohe, bez ikakvih drugih dodataka.</t>
  </si>
  <si>
    <t>Izrada i montaža opšava od bakrenog lima, debljine 0,60 mm, na krovištu. Montažu obavezno izvodi limar koji je dužan prethodno na licu mjesta uzeti mjere i uzorke te snimiti detalje izvedbe što je uključeno u cijenu stavke. Također u cijenu stavke uključiti sav potrebni materijal za pričvršćenje od nehrđajučeg čelika ili bakra (podložni klameri 20x3/250 mm) i podložnu bitumensku ljepenku. Obračun po m1 vertikalne projekcije i razvijenoj širini limova. Stavkom obuhvaćeno:</t>
  </si>
  <si>
    <t>Izrada i montaža limenog bakrenog visećeg oluka, r.š. 33 cm, debljine lima 0,60 mm. Cijena uključuje i držače (kuke) od plosnog bakra, materijal za pričvršćenje i izvedbu spoja na vertikalne odvodne cijevi. Obračun po m1.</t>
  </si>
  <si>
    <t>a) opšav strehe</t>
  </si>
  <si>
    <t xml:space="preserve">    r.š. 40-50 cm.</t>
  </si>
  <si>
    <t>Dobava i montaža mehanička zaštita za zaštitu izvoda uzemljenja visine 1,5 m od Cu lima komplet sa nosačima.</t>
  </si>
  <si>
    <t>Dobava i spajanje kontaktnog elementa za uzemljenje metalnih konstrukcija i sl.</t>
  </si>
  <si>
    <t>Dobava i montaža Cu sljemenskih nosača prema tipu pokrova.</t>
  </si>
  <si>
    <t>Dobava i montaža žljebne spojnice Cu ili za drugi Cu opšavni lim.</t>
  </si>
  <si>
    <t>Dobava i montaža zidnog nosača  za pričvršćivanje Cu vodiča na zid.</t>
  </si>
  <si>
    <t>Dobava i montaža mjerne križne spojnice za traka FeZn/Cu vodič.</t>
  </si>
  <si>
    <t xml:space="preserve">Dobava i montaža uzemljivača između dvije sonde uzemljivač traka za uzemljenje FeZn 40x4 mm. </t>
  </si>
  <si>
    <t>Dobava i montaža izvoda uzemljivača do mjernog spoja traka FeZn 30x4.</t>
  </si>
  <si>
    <t>Dobava i ugradnja podnog mjernog ormarića uključivo oznaku mjernog spoja od Cu materijala.</t>
  </si>
  <si>
    <t>Izrada i montaža opšava od bakrenog lima na pročelju, debljine 0,60 mm. Montažu obavezno izvodi limar koji je dužan prethodno na licu mjesta uzeti mjere i uzorke te snimiti detalje izvedbe što je uključeno u cijenu stavke. Također u cijenu stavke uključiti potrebnim materijalom za pričvršćenje i podložnu ljepenku. Obračun po m1 vertikalne projekcije i razvijenoj širini limova. Stavkom obuhvaćeno:</t>
  </si>
  <si>
    <t>Dobava i ugradba betona za podbetoniranje temelja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i oplate po m2. Armatura iskazana u posebnoj stavci.</t>
  </si>
  <si>
    <t>Dobava i ugradba betona za betoniranje armiranobetonskih serklaža (vertikalnih, horizontalnih i kosih), okvira, nadvoja i greda, klase C25/30, zrno 16 mm u potrebnoj oplati.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i oplate po m2. Armatura iskazana u posebnoj stavci.</t>
  </si>
  <si>
    <t>Dobava i ugradba betona za betoniranje ležaja greda, nadvoja i sl, širine približno 30 cm i visine 5-10 cm, klase C25/30, zrno 16 mm. Sve prema pravilima struke. Kompletan rad, transport betona, materijal. Obračun betona po m1 podbetoniranog ležaja. Uključeno ravnanje gornje plohe na projektiranu kotu za postavu čeličnih elemenata.</t>
  </si>
  <si>
    <t>Dobava i ugradba betona za betoniranje armiranobetonske spregnute ploče nad punim grednicima, debljine u tjemenu greda 8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Armatura iskazana u posebnoj stavci.</t>
  </si>
  <si>
    <t>Dobava i ugradba betona za betoniranje armiranobetonskih okna i šahtova,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</si>
  <si>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Dugačka sidra i zatege.</t>
  </si>
  <si>
    <t>Dugačka štapna sidra su promjera Ø20 mm, B500B (500/550 N/mm2), duljine 3-5 m. Izvode se kao šipke s navojima na krajevima, i zarezane po dužini radi boljeg prijanjanja injekcione smjese. Nastavljaju se tipskim navojnim elementima. Promjer rupe za sidrenje definira se prema tehnologiji izvođenja ali ne manji od 50 mm. Lokacije ugradnje definirane su na nacrtima, ali se prilagođavaju na licu mjesta zbog uvijeta sidrenja.</t>
  </si>
  <si>
    <t>Priprema podloge uključena u cijenu.</t>
  </si>
  <si>
    <t xml:space="preserve">a) karbonsko uže </t>
  </si>
  <si>
    <t>b) sidrenje</t>
  </si>
  <si>
    <t>b) stakleno uže promjera 10 mm</t>
  </si>
  <si>
    <t>a) staklene mreže</t>
  </si>
  <si>
    <t>c) sidrene ploče i spojna sredstva</t>
  </si>
  <si>
    <t>Sanacija uključuje čišćenje strojnim pjeskarenjem pod tlakom od 8 bara pijeskom veličine zrna 0,3-0,8 mm vidljivih dijelova, te premazivanje AKZ premazom (k.k. C2) te bojanje vidljivih elemenata u tonu po izboru nadležnog konzervatora. Obračun po m2 površine.</t>
  </si>
  <si>
    <t>Sanacija ograde balkona.</t>
  </si>
  <si>
    <t>a) otvor 20x20 cm</t>
  </si>
  <si>
    <t>Zapunjavanje dimnjačkih vertikala betonom kvalitete C12/15. Lice zida dimnjačke vertikale s jedne strane se razgradi i sukcesivno sa zidanjem novog lica (obračunato zasebno) unutarnji dio vertikale zapunjava se betonom. Obračun po m3.</t>
  </si>
  <si>
    <t>Prezidavanje i zapunjavanje dimnjačkih vertikala od opeke. Stavka uključuje pažljivu ragradnju dimnjačkih vertikala na jednom licu, te ponovno zidanje lica  korištenjem nove opeke istog formata kao postojeća sa zapunjavanjem dimnjačkog otvora betonom, obračunato zasebno. U cijeni uključivo obradu rubova i spojeva sa susjednim plohama. Detalje završetaka i rubova zidanja izvesti po pravilima struke. Po m3 prezidanog zida.</t>
  </si>
  <si>
    <t>c) sidrenje u zid</t>
  </si>
  <si>
    <t xml:space="preserve">Nakon injektiranja pukotina u zidu, te na spojevima zidova na kojima nije moguće ugraditi dugačka sidra, potrebno je ugraditi pasivna ukrižana štapna sidra. Lokacije ugradnje definirane su projektom. Štapna sidra su rebrasta armatura B500B promjera Ø14 mm, a polažu se u prethodno izbušene rupe Ø25 mm. </t>
  </si>
  <si>
    <t>Demontaža strojarskih instalacija</t>
  </si>
  <si>
    <t xml:space="preserve">Demontaža svih razvoda strojarskih instalacija (instalacija grijanja, ventilacije i sl) po građevini kako nadžbuknih tako i podžbuknih uključivo demontažu svih fazonskih komada, ventila i svih drugih elemenata instalacije. Uključivo sva usitnjavanja i razvrstavanja demontiranog materijala, sve prenose i transport na deponij uz propisno zbrinjavanje. Obračun po kompletu. </t>
  </si>
  <si>
    <t>Pregled, čiščenje, ličenje postojeće plinske instalacije fenjera na pročelju zgrade.</t>
  </si>
  <si>
    <t>A   GRAĐEVINSKO-OBRTNIČKI RADOVI</t>
  </si>
  <si>
    <t>UKUPNO - PRATEĆI INSTALATERSKI RADOVI:</t>
  </si>
  <si>
    <t>A 3.</t>
  </si>
  <si>
    <t>A 4.</t>
  </si>
  <si>
    <t>A 5.</t>
  </si>
  <si>
    <t>A 6.</t>
  </si>
  <si>
    <t>A 7.</t>
  </si>
  <si>
    <t>A 8.</t>
  </si>
  <si>
    <t>A 9.</t>
  </si>
  <si>
    <t>A 10.</t>
  </si>
  <si>
    <t>A 11.</t>
  </si>
  <si>
    <t>A 3. ZEMLJANI RADOVI</t>
  </si>
  <si>
    <t>A 4. BETONSKI I AB RADOVI</t>
  </si>
  <si>
    <t>A 5. TESARSKI RADOVI I FASADNA SKELA</t>
  </si>
  <si>
    <t>A 6. ZIDARSKI RADOVI</t>
  </si>
  <si>
    <t>A 7. IZOLATERSKI RADOVI</t>
  </si>
  <si>
    <t>A 8. OJAČANJA NOSIVE KONSTRUKCIJE</t>
  </si>
  <si>
    <t>A 9. ČELIČNE KONSTRUKCIJE</t>
  </si>
  <si>
    <t>A 10. LIMARSKI RADOVI</t>
  </si>
  <si>
    <t>A 11. POKRIVAČKI RADOVI</t>
  </si>
  <si>
    <t>A.7.</t>
  </si>
  <si>
    <t>A. 8.</t>
  </si>
  <si>
    <t>Sljubnice između svih elemenata kamene plastike zapunjavaju se novim vezivnim materijalom (veličine agregata do 1/3 širine sljubnica), sačinjenim od gotove industrijske žbuke na bazi hidratiziranog vapna. Nakon zapunjavanja površina sljubnica dodatno se obrađuje kako bi se njezina tekstura izjednačila sa sačuvanim originalnim uzorcima na pročelju. Svi radovi izvode se ručnim alatom. Obračun čišćenja kamene plastike vrši se u m2 (izračun dobiven prema ortogonalnoj projekciji tretiranog dijela pročelja ne računajući površine otvora).</t>
  </si>
  <si>
    <t>c) opšav zabata</t>
  </si>
  <si>
    <t>Razgradnja ležaja u zidovima debljine do 90 cm, za oslonac greda, nadvoja i stuba. Dimenzija ležaja je približno 30 x 30 cm. Stavka uključuje utovar i odvoz na deponiju materijala od rušenja. Obračun po m1.</t>
  </si>
  <si>
    <t>Dobava i ugradnja CFRP (karbonske) tkanine na zidove.</t>
  </si>
  <si>
    <t>Stavka uključuje dobavu i ugradnju tkanine prema uputama proizvođača, uključivo sav pomoćni materijal (reparaturni mort, epoksidno ljepilo, kvarc).</t>
  </si>
  <si>
    <t>Ugrađuje se dvosmjerno nosiva mreža nosivosti minimalno 200 kN/m1.</t>
  </si>
  <si>
    <t>Obračun po m2 površine na koju je ugrađena tkanina.</t>
  </si>
  <si>
    <t>Sidrenje CFRP (karbonskih) traka i tkanina u zidove.</t>
  </si>
  <si>
    <t>Dobava mesinganih poniklanih vratašca u podnožju vertikale za pristup revizijskom otvoru na vertikali. Vrata su u sidrenom okviru od profiliranog mesinga. Uključivo bravica sa ključem.</t>
  </si>
  <si>
    <t>Montaža do pune pogonske gotovosti.</t>
  </si>
  <si>
    <t>Ispitivanje kompletne kanalizacije na protočnost, funkcionalnost i nepropusnost.</t>
  </si>
  <si>
    <r>
      <t>a) ø</t>
    </r>
    <r>
      <rPr>
        <sz val="9"/>
        <rFont val="Calibri"/>
        <family val="2"/>
        <charset val="238"/>
        <scheme val="minor"/>
      </rPr>
      <t xml:space="preserve"> 160 mm</t>
    </r>
  </si>
  <si>
    <r>
      <t>a) ø</t>
    </r>
    <r>
      <rPr>
        <sz val="9"/>
        <rFont val="Calibri"/>
        <family val="2"/>
        <charset val="238"/>
        <scheme val="minor"/>
      </rPr>
      <t xml:space="preserve"> 110 mm</t>
    </r>
  </si>
  <si>
    <t>b) fazonski komadi</t>
  </si>
  <si>
    <t>instalacija vodovoda</t>
  </si>
  <si>
    <t>instalacija kanalizacije</t>
  </si>
  <si>
    <t>Rezanje i razgradnja sloja asfalta sa podlogom (nearmirani beton) potrebnog za izvedbu drenaže oko objekta i druge radove. Stavka uključuje zarezivanje rubova plohe koja se razgrađuje, usitnjavanje ruševina i transport. Izvesti pažljivo kako se ne bi oštetili dijelovi konstrukcije i susjedne plohe koji se ne ruše. Sa utovarom i odvozom na deponij. Po m2.</t>
  </si>
  <si>
    <t xml:space="preserve">Demontaža cestovnog betonskog rubnjaka, s razbijanjem betonskog temelja. Neoštećene rubnjake očistiti od ostatka betona i složiti u blizini izgradnje radi ponovne ugradnje. Stavka obuhvaća utovar, prijevoz, zbrinjavanje betona i oštećenih rubnjaka, naknadu za zbrinjavanje i dostavu prateće dokumentacije.    </t>
  </si>
  <si>
    <t>a) ø 150 mm</t>
  </si>
  <si>
    <t>b) ø 100 mm</t>
  </si>
  <si>
    <t>c) ø 50 mm</t>
  </si>
  <si>
    <t>a) ponovna ugradnja postojećih demontiranih</t>
  </si>
  <si>
    <t>b) dobava i ugradnja nivih rubnjaka istovjetnih postojećim</t>
  </si>
  <si>
    <t>Ponovna montaža cestovnog betonskog rubnjaka, s izvedbom novog betonskog temelja. Obračun po m1.</t>
  </si>
  <si>
    <r>
      <t xml:space="preserve">Dijamantno bušenje rupa u opečnim zidovima </t>
    </r>
    <r>
      <rPr>
        <sz val="9"/>
        <rFont val="Calibri"/>
        <family val="2"/>
        <charset val="238"/>
      </rPr>
      <t xml:space="preserve">d=90 cm za prodor instalacija. Uključivo usitnjavanje, transport, utovar i odvoz na deponij. Stavka uključuje plaćanje takse gradske deponije. Obračun po kom. </t>
    </r>
  </si>
  <si>
    <r>
      <t xml:space="preserve">Zatvaranje rupa u opečnim zidovima </t>
    </r>
    <r>
      <rPr>
        <sz val="9"/>
        <rFont val="Calibri"/>
        <family val="2"/>
        <charset val="238"/>
      </rPr>
      <t xml:space="preserve">d=90 cm za prodor instalacija, nakon što je u iste položena predviđena instalacija. Obračun po kom. </t>
    </r>
  </si>
  <si>
    <t>Razgradnja zidovova od opeke debljine do 20 cm. Uključivo usitnjavanje ruševina, vertikalni i horizontalni transport, rušenje i obloga kojim su obloženi zidovi koji se ruše, nadvoja i drugih elemenata koji su u zidu, demontažu instalacija u zidu koji se ruši. Izvesti pažljivo kako se ne bi oštetili dijelovi konstrukcije i susjedne plohe koji se ne ruše. Sa utovarom i odvozom na deponij. Po m2.</t>
  </si>
  <si>
    <t>Razgradnja nosivih zidova debljine od 20 cm ili debljih, bez obzira na vrstu materijala (većina zidova izvedena je u opeci normalnog formata). Uključivo usitnjavanje ruševina, vertikalni i horizontalni transport, rušenje i obloga kojim su obloženi zidovi koji se ruše, nadvoja, serklaža i drugih elemenata koji su u zidu, demontažu instalacija u zidu koji se ruši. Rad izvoditi po postavi mjera podupiranja koje će propisati projektant konstrukcije i koji su predmet zasebne stavke ovog troškovnika. Izvesti pažljivo kako se ne bi oštetili dijelovi konstrukcije i susjedne plohe koji se ne ruše. Sa utovarom i odvozom na deponij. Po m3.</t>
  </si>
  <si>
    <t>Rušenje postojeće žbuke sa unutrašnjih zidova koji se ne ruše, žbuka prosječne debljine 3-5 cm. Uključivo mjestimično i zidne tapete, vertikalni i horizontalni transport, demontažu instalacija položenih pod žbukom koja se ruši. Izvesti pažljivo kako se ne bi oštetili dijelovi konstrukcije i susjedne plohe koji se ne ruše. Sa utovarom i odvozom šute na deponij. Po m2.</t>
  </si>
  <si>
    <t xml:space="preserve">Osim grafičke dokumentacije nalaza potrebno je izraditi detaljnu fotodokumentaciju postojećeg stanja i sve objediniti u izvještaju koji će sadržavati opis nalaza istraživanja, valorizaciju i prijedlog prezentacije sloja koji se prezentira  s planom konzervatorsko-restauratorskih radova. </t>
  </si>
  <si>
    <t>Istraživački radovi na žbukama otvaranjem večih sondi na stropovima i zidovima u unutrašnjosti objekta. Istraživanje sondiranjem, potom definiranje oslikanih ploha, te uklanjanje recentnih žbuka. Stavka uključuje i potrebnu radnu skelu. Obračun po m2 površine istraženih sondi.</t>
  </si>
  <si>
    <t>paušal</t>
  </si>
  <si>
    <t>Arheološki nadzor tijekom radova kojima se zadire u slojeve pod zemljom. Obzirom da se predmetna lokacija nalazi na arheološkom području Gornji grad-Nova Ves-Kaptol-Vlaška pri radovima kojima se zadire u slojeve pod zemljom očekuju se arheološki nalazi.</t>
  </si>
  <si>
    <t>Preventivna zaštita istraživanjima otkrivenih zidnih oslika na način da se žbuke koje se čuvaju obrube i fiksiraju, potom se injektiraju i konsolidiraju, čiste. Stavka uključuje i potrebnu radnu skelu, bez obzira na oblik zida ili stupa. Zidni oslici se nakon radova iz ove stavke štite oblogama što je predmet posebne stavke. Obračun po m2 površine preventivno zaštičenog zidnog oslika.</t>
  </si>
  <si>
    <t>Obračun po m1  bušenja, kg štapnih sidra i komadu ležajeva.</t>
  </si>
  <si>
    <t>c) sidrenje na pločicu fi 130 mm</t>
  </si>
  <si>
    <t>b) navojne šipke fi 12-20mm</t>
  </si>
  <si>
    <t>Izolacija cijevi grijanja i hlađenja, izolacijom s parnom branom, uključivo ljepilo i spojne trake, klasa B1, sljedećih tehničkih karakteristika:
- 0,036=λ W/m°C - kod 0°C
- μ≥10000
- za temperaturno područje -50÷+110°C</t>
  </si>
  <si>
    <t>Dobava i  montaža Cu žice fi 8 mm za izradu lovećeg i odvodnog dijela LPS sustava.</t>
  </si>
  <si>
    <t>Dobava materijala i polaganje čepaste zaštitne trake izolacije na zidove podruma u zemlji (na mjestu izvedbe drenaže). Čepasta traka se slobodno polaže na pripremljenu podlogu sa minimalnim rubnim preklopom spajanjem konusnih izbočina i kasnijom aplikacijom na mjesto spoja vodonepropusne bitumenske trake. Po m2 obrađene površine, bez ikakvih drugih dodataka.</t>
  </si>
  <si>
    <t>Pažljivo vađenje unutarnje i vanjske stolarije ili bravarije iz zidova od opeke. Odlaganje demotniranih dovratnika i doprozornika, vratnih i prozorskih krila, prozorskih klupica, pohranjivanje i čuvanje za kasniju ponovnu montažu. 
U stavku je uključena izrada fotodokumentacije zatečenog stanja stolarije i bravarije, te izradu elaborata sa numeracijom uklonjenih elemenata i njihovo označavanje na samim elementima. 
Obračun po kom obzirom na površinu otvora.</t>
  </si>
  <si>
    <t>Nabava, doprema i izrada sustava elastičnog hidroizolacijskog premaza poda podruma koji se sastoji od inertnog cementnog veziva i akrilnih polimera koji, nakon miješanja, omogućuju izvođenje kontinuirane i vodonepropusne hidroizolacije. Vodonepropusnost izolacije na negativni hidrostatski pritisak na stabilnoj podlozi iznosi minimalno 150 KPa, a na pozitivan hidrostatski pritisak 50 KPa. Izvodi se hidroizolacija  podnih, balkonskih ploča i prostora sprinkler bazena. Izolacija se izvodi u dva sloja, dok se u prvi sloj utapa armaturna mrežica, kompatibilna ponuđenom proizvodu. Po m2 obrađene površine.</t>
  </si>
  <si>
    <t>CFRP su polimeri ojačani karbonskim vlaknima. Na lokacijama definiranim u izvedbenom projektu ugrađuju se CFRP trake, definirane 'gramažom' (g/m2) i širinom, a obračunate po m1 traka.</t>
  </si>
  <si>
    <t>U pojedinoj stavci iskazane su potrebne količine traka prema težini u gramima (gramaži) i širini, te obračunate prema dužini traka). Osim navedene težine u gramima i širina dozvoljeno je nuditi druge težine, ukoliko je zadovoljena količina vlakana 'fibre content', uzimajući u obzir da je proračunska debljina suhe tkanine za trake od 300 g -  0,15, a za trake od 500 g - 0,25. Eventualne veće utroške pomoćnih materijala (priprema površine, ljepljenje i sl.) kod ovih zamjena obavezno uzeti u obzir kod formiranja cijene. Dozvoljena je ugradnja isključivo traka širine minimalno 70% predviđene širine.</t>
  </si>
  <si>
    <t>HRN EN 1172 ili jednakovrijedno - Bakar i legure bakra - limovi i trake za primjenu u građevinarstvu ili jednakovrijedno,</t>
  </si>
  <si>
    <t>Svi ostali materijali koji nisu obuhvaćeni normama moraju imati certifikate od za to ovlaštenih institucija. Opšave, konzole - nosače opšava, žljebova i cijevi izvesti iz bakrenih profila. Svi vijci i spojna sredstva moraju obvezno biti od nerđajućeg materijala, izvedeno u antikorozivnoj izvedbi.</t>
  </si>
  <si>
    <t>Sva učvršćenja i povezivanja moraju se izvesti tako da konstrukcija bude sigurna od oluja i da pojedini dijelovi mogu nesmetano raditi uslijed promjene temperature. Mekani limovi spajaju se utorenjem ili lemljenjem, a srednje tvrdi i tvrdi utorenjem ili zakivanjem i lemljenjem. Širina lemljenih šavova mora biti najmanje 15 mm.</t>
  </si>
  <si>
    <t>Injekcione smjese kod sidrenja čeličnih ojačanja trebaju biti bubreće smjese na bazi cementa, namjenjene za sidrenje (u zid/beton). Čvrstoća na prijanjanje (za površinu zida) treba biti minimalno 1,2 MPa, a konačna promjena volumena nakon 28 dana manja od 0,3 %.</t>
  </si>
  <si>
    <t>HRN EN 1652  ili jednakovrijedno - Bakar i legure od bakra - ploče, limovi, trake i rondele opće namjene ili jednakovrijedno.</t>
  </si>
  <si>
    <t>Izvođač je dužan izraditi radioničku dokumentaciju te istu dostaviti na ovjeru projektantu.</t>
  </si>
  <si>
    <t xml:space="preserve"> - održavanje čistoće na vanjskim putevima kroz koje prolazi transport ruševina sa gradilišta;</t>
  </si>
  <si>
    <t xml:space="preserve"> - angažman geomehaničara.</t>
  </si>
  <si>
    <t>Trake se ugrađuju na površinu zida/svoda s koje je prethodno uklonjena žbuka, prema tehnologiji koju definira proizvođač sustava za ojačanje. Svi dijelovi sustava moraju biti od istog proizvođača.</t>
  </si>
  <si>
    <t>- brojeve atesta materijala (osnovnog i spojnog) iz kojeg je  svaka pojedina pozicija izrađena,</t>
  </si>
  <si>
    <t xml:space="preserve"> - premazi moraju biti predviđeni za rad kistom te špricom.</t>
  </si>
  <si>
    <t>a) Prvi kat, prostorija 2, sjeverozapadna niša (kataloška jedinica 1), dimenzija 314 x 136 x 101 cm</t>
  </si>
  <si>
    <t>h) Prvi kat, prostorija 13, jugoistočni kut (kataloška jedinica 8), dimenzija 302 x 140 x 90 cm</t>
  </si>
  <si>
    <t xml:space="preserve">Demontaža svih razvoda plinskih instalacija po pročelju građevine (za plinske lanterne) kako nadžbuknih tako i podžbuknih uključivo demontažu svih fazonskih komada, ventila i svih drugih elemenata instalacije. Uključivo sva usitnjavanja i razvrstavanja demontiranog materijala, sve prenose i transport na deponij uz propisno zbrinjavanje. Obračun po kompletu. </t>
  </si>
  <si>
    <t>a) građevinski el. priključak (jednofazni, trofazni)</t>
  </si>
  <si>
    <t>b) građevinski priključak za vodu</t>
  </si>
  <si>
    <t>c) građevinski priključak na kanalizaciju</t>
  </si>
  <si>
    <t xml:space="preserve">Izrada elaborata od ovlaštenog sudskog vještaka o stanju susjednih građevina (Matoševa 11, Mesnička 30, 32 i 34) prije početka izvođenja građevinskih radova. </t>
  </si>
  <si>
    <t>Demontaža, deponiranje i ponovna montaža natpisnih ploča sa nazivom ulice, ploča sa opisom osobe kojoj je ulica posvećena i kućnih brojeva sa pročelja tijekom izvođenja radova. Po dovršetku radova stavka uključuje ponovnu montažu ploče na istu poziciju. Uključan sav rad i materijal.</t>
  </si>
  <si>
    <t>Demontaža, deponiranje, popravak i ponovna montaža plinske lanterne na pročelju građevine. Popravak uključuje pregled, čiščenje, po potrebi zamjena ostakljenja i ličenje. Po dovršetku radova stavka uključuje ponovnu montažu lanterne na istu poziciju. Uključan sav rad i materijal.</t>
  </si>
  <si>
    <t>b) Prvi kat, prostorija 3, sjeverozapadna niša (kataloška jedinica 2), dimenzija 315 x 163 x 155 cm</t>
  </si>
  <si>
    <t>c) Prvi kat, prostorija 4, sjeverozapadna niša (kataloška jedinica 3), dimenzija 315 x 117 x 97 cm</t>
  </si>
  <si>
    <t>d) Prvi kat, prostorija 5, sjeveroistočna niša (kataloška jedinica 4), dimenzija 258 x 130 x 90 cm</t>
  </si>
  <si>
    <t>e) Prvi kat, prostorija 6, jugozapadna kut (kataloška jedinica 5), dimenzija 254 x 80 x 60 cm</t>
  </si>
  <si>
    <t>f) Prvi kat, prostorija 11, jugozapadna niša (kataloška jedinica 6), dimenzija približno 315 x 163 x 155 cm</t>
  </si>
  <si>
    <t>g) Prvi kat, prostorija 12, jugoistočna niša (kataloška jedinica 7), dimenzija približno 315 x 136 x 101 cm</t>
  </si>
  <si>
    <t xml:space="preserve">Doprema, montaža, demontaža i amortizacija prostorne skele unutar građevine koja će poslužiti za izvođenje radova ojačanja svoda i izvođenje radova unutar prostora sa svim potrebnim elementima i zaštitom, a sve prema HTZ propisima. Skela uključuje radnu površinu popođenu daskama na visini približno 2 m od svoda. Tlocrtna površina prostora koji se podupira iznosi 112 m2, visina skele približno 8 m. U cijenu stavke, a prije izvedbe radova, izvođač je dužan napraviti projekt skele sa svim zaštitnim mjerama. Obračun po m3 površine. </t>
  </si>
  <si>
    <t>a) klima komora</t>
  </si>
  <si>
    <t>b) radijatori</t>
  </si>
  <si>
    <t>c) drenažna cijev, promjera 160 mm</t>
  </si>
  <si>
    <t>b) izrada ležaja (posteljice)</t>
  </si>
  <si>
    <t>f) tipsko kontrolno okno, promjera 315 mm, dubine do 300 cm</t>
  </si>
  <si>
    <t>Dobava, doprema, razastiranje i nabijanje sloja ispod podne ploče (ispod slojeva poda). Materijal lomljeni kamen granulacije 0-63 mm. Uključivo nasipavanje u slojevima do 30 cm debljine, vlaženje i strojno zbijanje do potrebne zbijenosti od 10 MPa. Po m3.</t>
  </si>
  <si>
    <t>Dobava, doprema, razastiranje drenažnog i procjednog sloja i dobava i ugradnja drenažne cijevi. Drenažna cijev se ugrađuje na ležaj od betona izveden s padom prema cijevi koja je lagano utisnuta u ležaj (u visini pola proticajnog profila). Na cijev se postavlja sloj geotekstila što je predmet zasebne stavke troškovnika. Materijal nasipa ja krupnozrnati šljunak granulacije 8-63 mm u sloju minimalno 60 cm iznad kojeg se polaže sloj sitnijeg šljunka. Po m3 drenažnog sloja i m1 cijevi.</t>
  </si>
  <si>
    <t>Dobava i nasipavanje pijeska za polaganje cijevi debljine 10 cm sa izradom nivelete, te za oblaganje cijevi nakon polaganja u sloju 10 cm. Pijesak granulacije 0-12 mm. Obračun po m3.</t>
  </si>
  <si>
    <t>Dobava i nasipavanje rovova zdravim materijalom iz iskopa u slojevima te strojno nabijanje materijala do potrebne zbijenosti, projektirane visine i oblika.
 Ova stavka obuhvaća:
 - dovoz materijala s deponije ili dovoz novog materijala, uključivo iskop, utovar i istovar iz vozila,
 - nasipavanje u slojevima,
 - strojno nabijanje do potrebne zbijenosti,
 - planiranje terena s točnosti  ± 2 cm,
 - zbijenost nasipanog i nabijenog materijala treba iznositi najmanje Me=10,0 MN/m2, s izdavanjem potrebnog atesta.
 - ukoliko je zbijenost manja od propisane izvršiti sanaciju posteljice do potrebne zbijenosti,
 - sva potrebna mjerenja i ispitivanja s pribavljanjem potrebnih atesta. Obračun po m3.</t>
  </si>
  <si>
    <t xml:space="preserve">Demontaža strojarske opreme (ventilokomora, radijatori i sl) po građevini uključivo odspajanje opreme od instalacije, te pripadajuće ventile i sve druge elemente instalacija. Uključivo sve prenose i transport na deponij ili prostor za skladištenje. Obračun po komadu (radijatori bez obzira na broj članaka). </t>
  </si>
  <si>
    <t>Pažljiva razgradnja postojećih podova na tlu od armiranog betona zajedno sa svim slojevima poda kao i završnom podnom oblogom (uglavnom od keramičkih pločica ili kamena) i nasipa ispod sve do projektirane kote nasipa poda podruma. Uključivo usitnjavanje ruševina, vertikalni i horizontalni transport, demontažu instalacija u podu koji se ruši. Izvesti pažljivo kako se ne bi oštetili dijelovi konstrukcije i susjedne plohe koji se ne ruše. Sa utovarom i odvozom na deponij. Po m3.</t>
  </si>
  <si>
    <t>Pažljiva demontaža pojedinih drvenih greda iz postojećih stropova od punih drvenih grednika kao međukatne konstrukcije (približna dimenzija greda je 20-30 x 20 cm). Vađenje dijela greda koje će se po otvaranju konstrukcije pokazati trulim ili na drugi način oštečenim, te zbog toga neće moći preuzeti novo opterečenje. Točan opseg posla utvrditi će se na gradilištu pregledom projektanta konstrukcije. Uključivo usitnjavanje ruševina, vertikalni i horizontalni transport, te vađenje drvenih greda iz zidane konstrukcije u kojoj joj je ležaj. Izvesti pažljivo kako se ne bi oštetili dijelovi konstrukcije i susjedne plohe koji se ne ruše. Sa utovarom i odvozom na deponij. Po m1.</t>
  </si>
  <si>
    <t>Pažljiva razgradnja postojećih slojeva poda do nosive konstrukcije. Slojevi poda uključuju završnu podnu oblogu, drvene ploče ili estrih, eventualno hidroizolaciju i cementnu podlogu, sve približne debljine cca 20 cm. Uključivo usitnjavanje ruševina, vertikalni i horizontalni transport, demontažu instalacija u podu koji se ruši. Izvesti pažljivo kako se ne bi oštetili dijelovi konstrukcije i susjedne plohe koji se ne ruše. Sa utovarom i odvozom na deponij. Po m3.</t>
  </si>
  <si>
    <t>Pažljiva razgradnja postojećih slojeva ispune svodova sve do nosive konstrukcije. Slojevi poda uključuju završni pod (2 cm), sloja dasaka (3cm) na podkonstrukciji, eventualno i druge pripadajuće slojeve, sloj šute debljine 35 - 50 cm. Uključivo usitnjavanje ruševina, vertikalni i horizontalni transport, demontažu instalacija u podu koji se ruši. Izvesti pažljivo kako se ne bi oštetili dijelovi konstrukcije i susjedne plohe koji se ne ruše. Sa utovarom i odvozom na deponij. Po m3.</t>
  </si>
  <si>
    <t>Pažljiva razgradnja postojećih slojeva poda tavana sve do nosive konstrukcije. Slojevi poda uključuju šuta, debljine 6-10 cm. Uključivo usitnjavanje ruševina, vertikalni i horizontalni transport, demontažu instalacija u podu koji se ruši. Izvesti pažljivo kako se ne bi oštetili dijelovi konstrukcije i susjedne plohe koji se ne ruše. Sa utovarom i odvozom na deponij. Po m3.</t>
  </si>
  <si>
    <t>Pažljiva razgradnja postojećih drvenih pregrada, stropova, obloga, zazida i sl. Uključivo podkonstrukciju, usitnjavanje ruševina, vertikalni i horizontalni transport. Izvesti pažljivo kako se ne bi oštetili dijelovi konstrukcije i susjedne plohe koji se ne ruše. Sa utovarom i odvozom na deponij. Po m3.</t>
  </si>
  <si>
    <t>Rušenje zidnih i podnih keramičkih pločica i soklova sa dijelova konstrukcije koji se zadržavaju. Uključujući i skidanje veziva (cementni mort, građevinsko ljepilo) sve do konstrukcije. Sa utovarom i odvozom na deponij. Obračun po m2.</t>
  </si>
  <si>
    <t>Dobava i ugradnja krovnog prozora dimenzija 55 x 69,8 cm, od lameliranog drveta zaštićenog slojem bezbojnog laka, uključivo potrebni opšav za ugradnju sa svim potrebnim hidro i termo izolacijama i brtvama iz originalnog seta proizvođača. Prozor opremljen sjenilom za zaštitu od sunca. Ostakljenje izo staklom 6 (kaljeno) +15 punjeno argonom + 6 (lamelirano). Prozor ugrađen u kosinu krovne plohe na strani prema dvorištu. Sve u kompletu zajedno sa produžnom rukom (šipkom) za otvaranje prozora. Izvedeno prema uputstvu proizođača.</t>
  </si>
  <si>
    <t>Rušenje nadstrešnica u dvorištu. Nadstrešnice uključuju, nosivu konstrukciju te pokrov od lima i razne limarske elemenata. Sa odvozom na deponij. Po m2 tlocrtne površine demontirane konstrukcije.</t>
  </si>
  <si>
    <t>Demontaža elemenata sanitarne galanterije (držači papira i sapuna, ogledala i sl.). Demontirana galanterija se deponira na mjesto koje odredi Naručitelj. Obračun po kom.</t>
  </si>
  <si>
    <t>a) građevinski podupirači</t>
  </si>
  <si>
    <t>b) podupirači drveni</t>
  </si>
  <si>
    <t>Demontaža podupirača sa podupornim gredama koji su montirani za privremeno podupiranje dijelova konstrukcije.  Cijena uključuje transport demotniranih metalnih podupirača i drvenih podupornih greda na deponij. Obračun po kom demontiranog podupirača, i po m3 demontiranih drvenih podupirača.</t>
  </si>
  <si>
    <r>
      <t>Pažljivo ručno djelomično obijanje vapnene, odnosno produžne žbuke iznad sokla sa svih pročelja zgrade, osim glavnog. Žbuka se obija samo na mjestima oštećenja (površinska erozija, odvajanje od zida i drugo). Ta mjesta će se odrediti pregledom na licu mjesta, zajedno s projektantom i nadzornim inženjerom. Paziti da se dodatno ne ošteti zid od opeke te kameni elementi prozora. Rad na visini. U stavku je uključen sav potreban alat i pribor. Izvesti po uzancama zanata. Obračun po m</t>
    </r>
    <r>
      <rPr>
        <sz val="9"/>
        <rFont val="Calibri"/>
        <family val="2"/>
        <charset val="238"/>
        <scheme val="minor"/>
      </rPr>
      <t>2 pročelja.</t>
    </r>
  </si>
  <si>
    <t xml:space="preserve">Pažljivo strojno obijanje tvrđe, cementne žbuke u zoni sokla sa svih pročelja, osim glavnog (uličnog, istočnog). Paziti da se dodatno ne ošteti zid od opeke te kameni okviri prozora i vrata koji se nalaze u toj zoni. Zonu neposredno uz kamene okvire obijati pažljivo ručno. Na višim dijelovima sokla rad će se izvoditi sa skele. U stavku je uključen sav potreban alat, pribor i strojevi. Izvesti po uzancama zanata i u dogovoru s projektantom. Obračun po m2 površine sokla.  </t>
  </si>
  <si>
    <r>
      <t>Pažljivo ručno čišćenje i otprašivanje sljubnica opečnih zidova svih pročelja nakon obijanja žbuke te pranje zidova vodom pod pritiskom. Odnosi se na zone sokla te na dijelove pročelja iznad sokla gdje je žbuka bila oštećena. Trebaju se ukloniti svi sipljivi dijelovi, do čvrste građe. Pritisak vode prilagoditi površini koja se pere (učiniti probe prije pranja). Paziti da se dodatno ne ošteti opeka. U stavku je uključen sav potreban pribor, alat i stroj. Izvesti po uzancama zanata, prema uputama proizvođača i u dogovoru s projektantom. Djelomično rad na visini. Obračun po m2</t>
    </r>
    <r>
      <rPr>
        <sz val="9"/>
        <rFont val="Calibri"/>
        <family val="2"/>
        <charset val="238"/>
      </rPr>
      <t xml:space="preserve"> pročelja</t>
    </r>
    <r>
      <rPr>
        <sz val="10"/>
        <rFont val="Calibri"/>
        <family val="2"/>
      </rPr>
      <t>.</t>
    </r>
  </si>
  <si>
    <r>
      <t>Pranje svih pročelja, uključujući i glavno pročelje, VODENOM PAROM pod pritiskom, radi uklanjanja prašine, nečistoća i gljivica s površina koje se ne obijaju. Izvodi se nakon obijanja žbuke sa zone sokla i obijanja ostale oštećene žbuke. Pritisak vodene pare treba prilagoditi i u tu svrhu izvesti probe čišćenja. U stavku je uključen sav potreban pribor i aparat za puštanje pare. Izvesti po uputama proizvođača i u dogovoru s projektantom i nadzornim inženjerom. Djelomično rad na visini. Obračun po m2</t>
    </r>
    <r>
      <rPr>
        <sz val="9"/>
        <rFont val="Calibri"/>
        <family val="2"/>
        <charset val="238"/>
        <scheme val="minor"/>
      </rPr>
      <t xml:space="preserve"> površine pročelja</t>
    </r>
    <r>
      <rPr>
        <sz val="10"/>
        <rFont val="Calibri"/>
        <family val="2"/>
        <scheme val="minor"/>
      </rPr>
      <t>.</t>
    </r>
  </si>
  <si>
    <t>Fugiranje sljubnica opečnih zidova pročelja na površinama gdje je obijena žbuka. Izvodi se nakon čišćenja sljubnica i pranja vodom pod pritiskom. Izvodi se vapnenim mortom i ručnim alatom. Može se koristiti gotovi industrijski vapneni (bescementni) mort. Mort treba dobro utisnuti u sljubnice tako da ostane za 2 cm uvučen u odnosu na opeku kako bi nova žbuka bolje prionula uza zid. U stavku je uključen sav potreban materijal, pribor, alat i miješalica za mort te spravljanje morta. izvesti po uzancama zanata i u dogovoru s projektantom. Djelomično rad na visini. Obračun po m2 zidova od opeke.</t>
  </si>
  <si>
    <t>Pažljiva konsolidacija opečnog zida u produžetku sjevernog pročelja (zid između dvorišta Muzeja i Tepečićevog klanca), kao i eventualnih oštećenja opeke vidljivih nakon obijanja žbuke na ostalim pročeljima. Izvodi se pažljivim uklanjanjem oštećene opeke i uzidavanjem zdrave pune opeke istih ili sličnih dimenzija (sačuvati visinu redova). Zamjenjuje se opeka po opeka ili manji dio po manji dio. Opeku uzidavati u vapnenom mortu. Može se koristiti gotovi industrijski vapneni (bescementni) mort. Za vrijeme zidanja zid zaštititi od sunca zbog prebrzog isušivanja. Ne izvoditi na temperaturama ispod 5˚ C. U stavku je uključen sav potreban materijal, alat, pribor i miješalica za mort te spravljanje morta i dobava stare zdrave opeke. Izvesti po uzancama zanata i u dogovoru s projektantom. Djelomično rad na visini. Obračun po m2 saniranog lica zida.</t>
  </si>
  <si>
    <r>
      <t>Žbukanje obijenih mjesta iznad sokla na svim pročeljima, osim glavnog, gotovom industrijskom bescementnom žbukom na bazi vapna. Izvodi se u dva sloja, donji je grublji, a gornji fini zaglađeni. U stavku je uračunato i grundiranje podloge prije nanošenja donjeg sloja. Žbuka se nanosi na prethodno dobro očišćen, fugiran  i navlažen zid od opeke. Fini sloj se zaglađuje zidarskom žlicom. Žbuka mora svugdje u jednakoj debljini pratiti neravnine zida, a debljinom se mora prilagoditi okolnoj postojećoj žbuci. Izvodi se glatka, ravna žbuka. U stavku je uračunat sav potreban materijal, alat, pribor i strojevi te spravljanje morta. Nakon nanošenja žbuka se mora njegovati da se ne presuši (vlaženje i zaklanjanje od sunca). Ne smije se izvoditi na temperaturama ispod 5</t>
    </r>
    <r>
      <rPr>
        <sz val="9"/>
        <rFont val="Calibri"/>
        <family val="2"/>
        <charset val="238"/>
      </rPr>
      <t>˚</t>
    </r>
    <r>
      <rPr>
        <sz val="9"/>
        <rFont val="Calibri"/>
        <family val="2"/>
        <charset val="238"/>
        <scheme val="minor"/>
      </rPr>
      <t xml:space="preserve"> C. Sve izvesti prema uputama proizvođača, pravilima zanata te u dogovoru s projektantom. Rad na visini. Obračun po m2</t>
    </r>
    <r>
      <rPr>
        <sz val="9"/>
        <rFont val="Calibri"/>
        <family val="2"/>
        <charset val="238"/>
      </rPr>
      <t xml:space="preserve"> nove žbukane površine.</t>
    </r>
  </si>
  <si>
    <r>
      <t>Žbukanje sokla svih pročelja gotovom industrijskom sanacionom bescementnom žbukom u dva sloja. U stavku je uračunato i grundiranje podloge prije nanošenja donjeg sloja. Žbuka se nabacuje na prethodno dobro očišćen, fugiran  i navlažen zid od opeke. Gornji fini sloj zaglađuje se zidarskom žlicom. U stavku je uračunat sav potreban materijal, alat, pribor i strojevi te spravljanje morta. Nakon nanošenja žbuka se mora njegovati da se ne presuši (vlaženje i zaklanjanje od sunca). Ne smije se izvoditi na temperaturama ispod 5</t>
    </r>
    <r>
      <rPr>
        <sz val="9"/>
        <rFont val="Calibri"/>
        <family val="2"/>
        <charset val="238"/>
        <scheme val="minor"/>
      </rPr>
      <t>˚ C. Izvesti prema uputama proizvođača, pravilima zanata i u dogovoru s projektantom. Djelomično se izvodi sa skele. Obračun po m2 sokla svih pročelja, bez odbitka otvora.</t>
    </r>
  </si>
  <si>
    <t>Izvedba profiliranog horizontalnog vijenca na vrhu zidova (ispod holkela) prostorije br. 3 na katu u južnom krilu palače (jugoistočna prostorija muzeja). Izvodi se industrijskom bescementnom žbukom na bazi vapna. Ukupna stvarna duljina vijenca bila bi cca 29 m. Vijenac bi imao 5 obrata (promjena  smjera). Razvijena širina profilacije je cca 43 cm, ima 11 rubova i 4 krivine. U iskazu površine uključeni su dodaci za obrate i složenost profilacije. U stavku je uključena i izrada šablona s vodilicama za izvedbu profilacije, sav potreban materijal, alat, pribor i miješalica za mort te spravljanje morta. Na mjestima obrata (u uglovima) profilacija se treba formirati ručno jer tu nije moguće vući šablonu. Izvesti prema nacrtu detalja, uzancama zanata, uputama proizvođača i u dogovoru s projektantom. Odrediti i označiti visinsku poziciju vijenca. Površinu postojeće žbuke na zidu ohrapaviti, prirediti tako da se nova žbuka može vezati na staru u čvrstu cjelinu. U stavku je uključena i bakrena armatura koja će držati izbočenu profilaciju. Armatura će se pričvrstiti za zid preko pocinčanih čavala koje treba pažljivo ukucati u postojeću žbuku zida, što je također uključeno u stavku. Konačnu formu profilacije izvesti finom žbukom i završno zagladiti. Rad na visini. Obračun po razvijenoj površini profilacije, uz spomenute dodatke.</t>
  </si>
  <si>
    <t>Restauratorski radovi na profiliranom okviru medaljona na stropu prostorije br. 6 na katu južnog krila palače (jugozapadna prostorija). Radovi se sastoje od pažljivog čišćenja profilacije od višeslojnog naliča (skalpelom) do originalne forme i nadopune oštećenja (kiparske rekonstrukcije) štuko masom (vapneni mort omjera 1:3 s dodatkom mramornog brašna) ili industrijskom bescementnom žbukom na bazi vapna. Budući da je u ovoj prostoriji strop popucao, morat će se ukloniti jedan njegov dio,  uključujući i profilaciju medaljona. Taj dio profiliranog okvira morat će se ponovno izvesti, što je opisano u posebnoj stavci. Ukupna duljina profilacije medaljona iznosi 16 m. Okvir medaljona ima 16 obrata (promjene smjera). Profilacija ima 12 rubova i 2 krivine. Razvijena širina profilacije je 25 cm. U iskazu površine uključeni su dodaci za obrate i složenost profilacije. U stavku je uključen sav potreban materijal, alat i pribor te spravljanje morta. Izvesti prema nacrtima detalja, pravilima struke, uputama proizvođača i u dogovoru s projektantom. Mjere provjeriti u naravi. Rad na visini. Obračun po m2 razvijene površine profilacije, uključujući spomenute dodatke.</t>
  </si>
  <si>
    <t>Izvedba dijela profiliranog okvira medaljona na stropu prostorije br. 6 na katu južnog krila palače (jugozapadna prostorija). Treba izvesti cca 50% profilacije (južnu polovicu). Točnu količinu odrediti pregledom na licu mjesta. Izvesti u dijelovima u restauratorskoj radionici i aplicirati na strop na licu mjesta, uz pažljivo pripasivanje i retuš spojeva. Broj dijelova će odrediti restaurator. U radionici je te polukružne i segmentne dijelove najjednostavnije izvesti lijevanjem u gipsu uz pomoć šablona na ravnoj horizontalnoj površini. U stavku je uključen sav potreban materijal za izradu profilacije i spojni materijal, alat i pribor, uzimanje mjera na licu mjesta, izrada šablona, transport gotovih dijelova na gradilište i montaža na strop prostorije. Ortogonalna širina profilacije je 17 cm, debljina (visina) 3 cm, razvijena širina 25 cm. Profilacija ima 12 rubova i 2 krivine. Djelomično rad na visini. Obračun po stvarnoj ukupnoj duljini profilacije koju treba zamijeniti.</t>
  </si>
  <si>
    <t>Restauratorski radovi na profiliranoj rubnoj traci na stropu prostorije br. 6 na katu južnog krila palače (jugozapadna prostorija). Radovi se sastoje od pažljivog čišćenja profilacije od višeslojnog naliča (skalpelom) do originalne forme te nadopune oštećenja (kiparske rekonstrukcije) štuko masom (vapneni mort omjera 1:3 s dodatkom mramornog brašna) ili industrijskom bescementnom žbukom na bazi vapna. Budući da je u ovoj prostoriji žbuka na stropu popucala, morat će se ukloniti jedan dio,  uključujući i dio rubne . trake. Taj dio će se morati ponovno izvesti, što je opisano u posebnoj stavci. Ukupna stvarna duljina rubne trake iznosi 18 m. Rubna traka ima 5 obrata (promjene smjera). Profilacija ima 3 ruba i 1 krivinu. Razvijena širina profilacije je 9 cm. U iskazu površine uključen je dodatak za obrate. U stavku je uključen sav potreban materijal, alat i pribor te spravljanje morta. Izvesti prema nacrtima detalja, pravilima struke, uputama proizvođača i u dogovoru s projektantom. Mjere provjeriti u naravi. Rad na visini. Obračun po m2 razvijene površine profilacije, uključujući spomenuti dodatak.</t>
  </si>
  <si>
    <t>Restauratorski radovi na profiliranom horizontalnom vijencu na vrhu zidova ispod holkela u prostoriji br. 6 na katu južnog krila palače (jugozapadna prostorija). Radovi se sastoje od pažljivog čišćenja profilacije od višeslojnog naliča (skalpelom) do originalne forme i nadopune oštećenja (kiparske rekonstrukcije) štuko masom (vapneni mort omjera 1:3 s dodatkom mramornog brašna) ili gotovom industrijskom bescementnom žbukom na bazi vapna. Ukoliko postoje pukotine u vijencu, treba ih injektirati injekcijskom masom (kazeinsko-vapnenom ili gotovom industrijskom na bazi vapna), što je uključeno u stavku. Ukupna stvarna duljina profilacije vijenca iznosi cca 21,5 m. Vijenac ima 5 obrata (promjene smjera). Profilacija ima 11 rubova i 4 krivine. Razvijena širina profilacije je 43 cm. U iskazu površine uključeni su dodaci za obrate i složenost profilacije. U stavku je uključen sav potreban materijal, alat i pribor te spravljanje morta. Izvesti prema nacrtima detalja, pravilima struke, uputama proizvođača i u dogovoru s projektantom. Mjere provjeriti u naravi. Rad na visini. Obračun po m2 razvijene površine profilacije, uključujući spomenute dodatke.</t>
  </si>
  <si>
    <t>a) školjka u zidu sjevernog stubišta</t>
  </si>
  <si>
    <t>b) školjka iznad sjevernog stubišta</t>
  </si>
  <si>
    <t>c) školjka iznad južnog stubišta</t>
  </si>
  <si>
    <t>istražni radovi - zidni oslici</t>
  </si>
  <si>
    <t>izvođenje radova - štuko dekoracije</t>
  </si>
  <si>
    <t>RESTAURATORSKI RADOVI - ZIDNI OSLICI I ŠTUKO DEKORACIJE</t>
  </si>
  <si>
    <t>RESTAURATORSKI RADOVI - ZIDNI OSLICI I ŠTUKO DEKORACIJA UKUPNO:</t>
  </si>
  <si>
    <t>ZIDNI OSLICI I ŠTUKO DEKORACIJE</t>
  </si>
  <si>
    <t>a) obijanje žbuke</t>
  </si>
  <si>
    <t>c) injektiranje</t>
  </si>
  <si>
    <t>d) fugiranje sljubnica</t>
  </si>
  <si>
    <t>e) žbukanje i kiparska rekonstrukcija</t>
  </si>
  <si>
    <t>b) čišćenje sljubnica, ispuhivanje i pranje vodom pod pritiskom</t>
  </si>
  <si>
    <r>
      <t>Pažljiva demontaža horizontalnog drvenog profiliranog vijenca na vrhu zida ispod holkela. Rad na visini. Obračun po m1</t>
    </r>
    <r>
      <rPr>
        <sz val="9"/>
        <rFont val="Calibri"/>
        <family val="2"/>
        <charset val="238"/>
      </rPr>
      <t xml:space="preserve"> vijenca.</t>
    </r>
  </si>
  <si>
    <t xml:space="preserve">Popravak postojećih dvokrilnih zaokretnih drvenih vrata nekadašnjeg kolnog ulaza koja u sebi imaju i manje zaokretno krilo (dimenzija približno 90/250 cm) za prolaz pješaka, građ. mjere 265/330 cm glavnog ulaza u objekt. </t>
  </si>
  <si>
    <t>Popravak vrata obuhvaća sljedeće radove: 
- stolarska zamjena svih trulih ili izvitoperenih dijelova drveta novim (vrsta drveta i profilacija istovjetna postojećoj)
- pripasivanje svih elemenata kako bi krila što bolje prijanjala
- popravak postojećih ili dopuna nedostajućih, te po potrebi postava novih elemenata okova (novi elementi se postavljaju samo uz dozvolu projektanta i nadležnog konzervatora i to samo ako je to nužno za bolje funkcioniranje vrata)
- skidanje postojećeg naliča koji se ne drži čvsto
- brušenje, kitanje i priprema vrata za ličenje 
- ličenje vrata naličem po odabiru projektanta i nadležnog konzervatora na temelju prethodno izrađenih uzoraka sa svim potrebnim predradnjama</t>
  </si>
  <si>
    <t>Izvedba profilirane horizontalne rubne trake na stropu prostorije br. 5 na katu u južnom krilu palače.  Izvodi se industrijskom bescementnom žbukom na bazi vapna. Ukupna stvarna duljina profilirane trake je cca 22 m i ima 4 obrata (promjene  smjera). Razvijena širina profilacije iznosi 9 cm, ima 3 ruba i 1 krivinu. U iskazu površine uključeni su dodaci za obrate. U stavku je uključena i izrada šablona s vodilicama za izradu profilacije, sav potreban materijal, alat, pribor i miješalica za mort te spravljanje morta. Izvesti prema nacrtu detalja, uzancama zanata, uputama proizvođača i u dogovoru s projektantom. Na mjestima obrata (u uglovima) profilacija se treba formirati ručno jer tu nije moguće vući šablonu.  Površinu postojeće žbuke na stropu ohrapaviti, prirediti tako da se nova žbuka može vezati na staru u čvrstu cjelinu (mjestimično pažljivo ukucati pocinčane čavle u žbuku stropa - za povezivanje). Konačnu formu profilacije izvesti finom žbukom i završno zagladiti. Rad na visini. Obračun po razvijenoj površini profilacije, uz spomenute dodatke.</t>
  </si>
  <si>
    <t>Dobava i ugradba mršavog betona klase C12/15 debljine sloja 5 cm na pozicijama ispod nove  podne ploče. Beton izvesti prema projektu i uputi nadzornog inženjera. Obračun po m3 ugrađenog betona.</t>
  </si>
  <si>
    <t>Dobava i ugradba betona za betoniranje armiranobetonskih podnih ploča d=10 cm u podu današnjeg lapidarija,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oplate po m2. Armatura iskazana u posebnoj stavci.</t>
  </si>
  <si>
    <t>Dobava i ugradba betona za betoniranje armiranobetonskih ploča d=8 cm iznad lagane ispune svodova, klase C20/25,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</si>
  <si>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 xml:space="preserve">Dobava i ugradba laganog betona klase LC8/9 zapreminske težine 500 kg/m3, spravljen s recikliranim EPS granulama i mikroarmiran vlaknima, za ispunu volumena iznad svodova u stropu suterena i prizemlja. Minimalna tlačna čvrstoća 2 MPa. Prilikom betoniranja ugraditi sve elemente predviđene za ugradbu (rasvjetni elementi, oprema, instalacije i sl.). </t>
  </si>
  <si>
    <t>b) čelični spojni elementi</t>
  </si>
  <si>
    <t>Zazidavanje otvora i niša u postojećim zidanim zidovima punom opekom (starog formata - formata opeke istovjetne postojećem formatu opeke). U cijeni uključivo obradu rubova zida i spojeva sa susjednim plohama. Detalje završetaka i rubova zidanja izvesti po pravilima struke. Po m3 zazidanog otvora.</t>
  </si>
  <si>
    <t>Zidarska obrada ležaja nosivih greda i nadvoja koja uključuje zatvaranje otvora ležaja u licu sa ostatkom zida.</t>
  </si>
  <si>
    <t xml:space="preserve">Fugiranje postojećeg ziđa od opeke u potkrovlju, cementim mortom. Prije fugiranja reške je potrebno isprašiti i iz njih ukloniti sav slabo vezani mort. Reške se fugiraju na način da mort ostaje u sljubnicama do razine približno 1 cm upušteno od lica opeke. Obračun po m2 fugirane plohe zida bez obzira na oblik zida ili svoda. </t>
  </si>
  <si>
    <t>Uređenje/dozidavanje postojećih zidova od opeke u potkrovlju. Stavkua uključuje uklanjanje trule opeke s vrha zidova te uredno dozidavanje na projektiranu kotu, korištenjem opeke starog formata i produžnog morta. Obračun po m3.</t>
  </si>
  <si>
    <t>Restauratorski radovi na ukrasnim kartušama (rozetama) od papier-marchea oko nosača lustera u tjemenu koritastog svoda prostorije br. 9 na katu palače (središnja dvorana). Promjer rozete je cca 90 cm. Radovi se sastoje od pažljivog čišćenja profilacije od višeslojnog naliča (skalpelom) do originalne forme i nadopune oštećenja (kiparske rekonstrukcije). Materijal za rekonstrukciju će odrediti restaurator u skladu s originalnim materijalom. Treba izvršiti probe čišćenja. Druga mogučnost je izrada novih rozeta, ukoliko se pri čišćenju jako oštećuje original. Tada bi trebalo pažljivo demontirati rozetute ju u restauratorskoj radionici očistiti, ponovno izmodelirati u glini te odliti u gipsu (svaku rozetu u dva dijela, zbog montaže). Gipsane odljeve montirati na licu mjesta, uz pažljivo pripasivanje i retuš. U stavku je uključen sav potreban materijal i spojna sredstva, alat i pribor, demontaža i ponovna montaža te transport u radionicu i iz radionice na gradilište. Rad na visini. Izvest po pravilima struke i u dogovoru s projektantom. Obračun po komadu rozete.</t>
  </si>
  <si>
    <t>a) čišćenje i rekonstrukcija</t>
  </si>
  <si>
    <t>b) izrada novih rozeta</t>
  </si>
  <si>
    <t>Pokrivanje višestrešnog krovišta biber crijepom. Crijep zaobljenog izreza. Boja prirodno crvena u skladu s postojećim. Boja i tip crijepa prema odabiru projektanta i nadležnog konzervatora. Svi crijepovi čavlani ili vezani za letve ili donji crijep. Uključivo i tipska mrežica za prozračivanje prvog reda crijepa, ličena u boju po izboru projektanta. Stavka uključuje postavu tipskih elemenata za ventilaciju, potrebne sljemenjake (62 m1) i grebenjake (52 m1) koji se polažu u mort, elemente za antenu i sl. Svi elementi od jednog odabranog proizvođača u svemu prema njegovim tipskim detaljima i tehnologiji. U cijenu uključena nabava, doprema i rad. Obračun po m2 kose površine.</t>
  </si>
  <si>
    <t>Pokrivanje zabatnih zidova, širine približno 50 cm, biber crijepom. Crijep zaobljenog izreza. Boja prirodno crvena u skladu s postojećim. Boja i tip crijepa prema odabiru projektanta i nadležnog konzervatora. Svi crijepovi čavlani za letve. Stavka uključuje potrebne sljemenjake (2x0,5 m1) koji se polažu u mort. Svi elementi od jednog odabranog proizvođača u svemu prema njegovim tipskim detaljima i tehnologiji. U cijenu uključena nabava, doprema i rad. Obračun po m1 pokrivenog zabata.</t>
  </si>
  <si>
    <t>Uređenje kolobrana od ljevanog željeza, dimenzija 51/10 cm, pjeskarenje, te antikorozivna zaštita metalne konstrukcije te bojanje na način kako će to odrediti predstavnik nadležnog konzervatorskog odjela. Po komadu uređenog kolobrana.</t>
  </si>
  <si>
    <t>Demontaža, obnova i ponovna montaža kovane rešetke prozora prizemlja, dimenzija 120/45/150 cm, dopuna nedostajućih djelova dekoracije s florealnim ukrasima (rozete) postavljenim na spojevima horizontala i vertikala (na svakom prozoru ih je izvorno bilo 26) kao i resica zavješenih na najgornjem profilu (lambrekenu) u sredini svakog polja (izvorno 7 kom) te mjestimično vitica na bočnim rešetkama i cvjetnih dekoracija ispod matica za pričvršćenje rešetke (izvorno 5 kom), pjeskarenje, te antikorozivna zaštita metalne konstrukcije te bojanje na način kako će to odrediti predstavnik nadležnog konzervatorskog odjela. Stavka uključuje i sav potreban spojni materijal i pribor. Po komadu obnovljene rešetke.</t>
  </si>
  <si>
    <t>Pažljiva demontaži velikog lustera iz središnje dvorane na prvom katu, dimenzija 130x140 cm, sa šest krakova na kraju kojih su rasvjetna tijela. Nakon demontaže luster se pohranjuje u zaštitnu kutiju koju je potrebno izraditi od OSB ploča, te deponira u prostor u sklopu objekta koji će za tu namjenu odrediti Naručitelj. Obračun po komadu demontiranog lustera.</t>
  </si>
  <si>
    <t>Doprema i ugradnja jednostrukog letvanja od letvi dimenzija 3 x 5 cm upuštenih u mort na vrhu zabatnog zida. Građa treba biti od crnogorice, II klase, propisno suha, piljena bez oštećenja i pukotina.
Način i raspored polaganja letava prilagoditi vrsti i tipu odabranog crijepa. Jediničnom cijenom obuhvatiti podizanje do mjesta ugradnje. Sva građa mora biti premazana antiinsekticidnim i antifugicidnim premazom u dva sloja. Obračun prema m2 stvarne površine ugrađenog letvanja.</t>
  </si>
  <si>
    <t>Izrada i montaža limenih bakrenih vertikala krovne vode profila 10 cm, debljine lima 0,60 mm, sa postavom nosača - obujmica. Cijena uključuje i lomove cijevi oko profilacija i krovnih ploha, izvedbu spoja s horizontalnim žlijebom u obliku koljena (labuđi vrat), kao i izvedbu spoja cijevi na ljevano željezne cijevi. Trasa cijevi kao postojeća sa potrebnim brojem koljena za obilazak profilacija pročelja i krovnih ploha. Obračun po m1 stvarne dužine (svi dodaci za koljena i fazonske komade u cijeni).</t>
  </si>
  <si>
    <t xml:space="preserve">    r.š. 50-60 cm</t>
  </si>
  <si>
    <t>Izrada i montaža limenih bakrenih snjegobrana, debljine lima 0,60 mm, trokutastog presjeka u segmintima dužine 100 cm međusobno spojenim, ugrađenim u jednom redu. Snjegobran izgledom u  obliku "lojtrica" od plosnih uzdužnih profila i trokutastih nosača sa opšavnim limom koji se učvršćuju na svaki rog. Obračun po m1 stvarne dužine snjegobrana.</t>
  </si>
  <si>
    <t>Izrada i montaža limenih bakrenih točkastih snjegobrana, debljine lima 1,00 mm, namjenjenih razbijanju velikih količina snijega. Snjegobran sa trokutastim završetkom i krakom za vezivanje na drvenu krovnu potkonstrukciji. Krak prilagođen odabranoj vrsti crijepa. trokutasti završetak stranica približno 6,5 cm. Obračun po kom snjegobrana.</t>
  </si>
  <si>
    <t xml:space="preserve">    r.š. 90-110 cm</t>
  </si>
  <si>
    <t>b) opšav razdjelnog vijenca</t>
  </si>
  <si>
    <t>a) opšav centralnog rizalita</t>
  </si>
  <si>
    <t xml:space="preserve">    r.š. 60-75 cm.</t>
  </si>
  <si>
    <t>Dobava kamenih blokova od laporastog vapnanca za okvire prozora. Kamen mora biti jednolične boje i strukture te kvalitete u skladu s atestiranim svojstvima (čvrstoća na pritisak u suhom stanju, čvrstoća na pritisak u vodozasićenom stanju, čvrstoća na pritisak nakon određenog broja ciklusa zamrzavanja, otpornost na habanje struganjem, upijanje vode, postojanost na mraz itd.),  a mora se obraditi u točno određenim veličinama. Blokovi kamena za klesanje novih elemenata obrađuju se piljenjem, a naručuju se na temelju sljedeće specifikacije.  Obračun prema m³.
2 komx116cmx21cmx18cm
2 komx18cmx21cmx96cm
2 komx163cmx29cmx20,5cm
4 komx19,5cmx23cmx210cm
2 komx151cmx22cmx18cm</t>
  </si>
  <si>
    <t>kamena plastika</t>
  </si>
  <si>
    <t>Klesanje faksimila nedostajućih kamenih elemenata okvira otvora prozora, ručna završna obrada kamenih elementa na temelju izrađenih nacrta te ugradnja.
Površinska obrada kamena treba biti identična originalnoj obradi (završna pjeskarenjem i po potrebi finom zubatkom). Stavka uključuje i izradu rupa za zaštitnu rešetku i ugradnju inox trnova za povezivanje horizontalnog i vertikalnog dijela okvira. Okviri se ugrađuje u zid od opeke zajedno s rešetkom, a u svemu prema nacrtu. Svi transporti uključeni u cijenu. Obračun prema komadu klesanih elemenata.</t>
  </si>
  <si>
    <t>a) 116cmx21cmx18cm</t>
  </si>
  <si>
    <t>b) 18cmx21cmx96cm</t>
  </si>
  <si>
    <t>c) 163cmx29cmx20,5cm</t>
  </si>
  <si>
    <t>d) 19,5cmx23cmx210cm</t>
  </si>
  <si>
    <t>e) 151cmx22cmx18cm</t>
  </si>
  <si>
    <r>
      <t>Dobava i izrada kovane rešetke podrumskog prozora prema postojećim (na prozorrskim otvorima koji su bili zazidani, te na njima prozorske rešetke nisu sačuvane)</t>
    </r>
    <r>
      <rPr>
        <b/>
        <sz val="9"/>
        <rFont val="Calibri"/>
        <family val="2"/>
        <charset val="238"/>
        <scheme val="minor"/>
      </rPr>
      <t xml:space="preserve">. </t>
    </r>
    <r>
      <rPr>
        <sz val="9"/>
        <rFont val="Calibri"/>
        <family val="2"/>
        <charset val="238"/>
        <scheme val="minor"/>
      </rPr>
      <t>Dimenzija 80/100 cm. Izvedena s četiri horizontale i tri vertikale od profila 15/15 mm postavljenog pod 45° u odnosu na ravninu pročelja, koji su ugrađeni u kamene doprozornike.  Profil prije ugradnje natuči radi omekšanja rubova. Završna obrada bojom za metal u tonu po izboru projektanta. Po kom ugrađene rešetke.</t>
    </r>
  </si>
  <si>
    <t>Demontaža, obnova i ponovna montaža postjećih kovanih rešetki podrumskih prozora, dimenzija 80/40 cm. Izvedena s okvirom od plosnog željeza 25/10 mm po obodu profila i sa četri vertikalna i jednim horizontalnim profilom 15/15 mm. Na sjecištu horizontala i vertikala florealni ukrasi (rozete) istovjetni postojećim rešetkama (na svakom prozoru ih je izvorno bilo 4).  Stavka uključuje izradu eventualno nedostajućih dijelova, pjeskarenje, te antikorozivna zaštita metalne konstrukcije te bojanje na način kako će to odrediti predstavnik nadležnog konzervatorskog odjela. Stavka uključuje i sav potreban spojni materijal i pribor. Po komadu obnovljene rešetke.Završna obrada bojom za metal u tonu po izboru projektanta. Po kom obnovljene rešetke.</t>
  </si>
  <si>
    <r>
      <t>Dobava i izrada kovane rešetke podrumskog prozora prema postojećim (na prozorskim otvorima koji su bili zazidani, te na njima prozorske rešetke nisu sačuvane)</t>
    </r>
    <r>
      <rPr>
        <b/>
        <sz val="9"/>
        <rFont val="Calibri"/>
        <family val="2"/>
        <charset val="238"/>
        <scheme val="minor"/>
      </rPr>
      <t xml:space="preserve">. </t>
    </r>
    <r>
      <rPr>
        <sz val="9"/>
        <rFont val="Calibri"/>
        <family val="2"/>
        <charset val="238"/>
        <scheme val="minor"/>
      </rPr>
      <t>Dimenzija 80/40 cm. Izvedena s okvirom od plosnog željeza 25/10 mm po obodu profila i sa četri vertikalna i jednim horizontalnim profilom 15/15 mm. Na sjecištu horizontala i vertikala florealni ukrasi (rozete) istovjetni postojećim rešetkama (na svakom prozoru ih je izvorno bilo 4). Završna obrada bojom za metal u tonu po izboru projektanta. Po kom izrađene rešetke.</t>
    </r>
  </si>
  <si>
    <t>stolarski radovi</t>
  </si>
  <si>
    <t>metal</t>
  </si>
  <si>
    <t>Demontaža drvenih stuba od drvenih platica na prolazu uz zgradu, deponiranje  i ponovna montaža nakon izvođenja radova. Svaka stuba se sastoji od dvije platice. Svaka platica je fiksirana u potkonstrukciju sa četri vijka s maticom. Obračun po kom stuba i m1 ograde.</t>
  </si>
  <si>
    <t>a) stuba</t>
  </si>
  <si>
    <t>b) ograda</t>
  </si>
  <si>
    <t>Izvođenje probi čiščenja kamena različitim metodama. Probe čiščenja uključuju dopremu i upotrebu svih potrebnih alata kojima se izvodi čiščenje. Obračun po broju izvedenih proba.</t>
  </si>
  <si>
    <t>a) Čiščenje kamena mehaničkim putem korištenjem raznih vrsta ručnog alata: skalpela, spatula, dlijeta, četki. Obuhvaća čiščenje dijelova kamena na kojima se zadržavaju razne nečistoće(čađa, prašina, nusprodukti izgaranja fosilnih goriva, ptičji izmet), dijelovima kamene plastike koje su bile obuhvaćene prethodnim intervencijama neprimjerenim materijalom (npr. sivim cementom) i na površinama kamenih elemenata na kojima je zamjećeno obraštanje različitim vrstama višeg ili nižeg korova (trave, mahovine lišajevi).</t>
  </si>
  <si>
    <t xml:space="preserve">b) Čiščenje kemijskim putem. Kemijska sredstva u obliku paste nanose se na kamen. Nakon nanošenja paste cijela površina prekriva se i omata plastičnom folijom. Nakon što završi kemijska reakcija između kamenog materijala i paste, pasta se s kamena ispire vodom pod reguliranim tlakom. Ako je potrebno ovaj postupak se uzastopno ponavlja dok površina kamena ne dobije zadovoljavajući stupanj čistoće. Ovaj postupak izvoditi kao dodatno čišćenje kod nečistoća koje su duboko prodrle u kamen. </t>
  </si>
  <si>
    <t xml:space="preserve">Čišćenje kamene plastike vodom pod reguliranim tlakom izvodi se kao dodatno čišćenje nakon mehaničkog čišćenje na svim kamenim elementima pročelja. Pranje vodom pod kontroliranim tlakom vrši se specijaliziranim strojem – miniwashom s posebnim mlaznicama i pod tlakom od 100, 200 ili više bara koji je reguliran i prilagođen ovisno o tome koji se dio površine kamena čisti. </t>
  </si>
  <si>
    <r>
      <t>Mehaničko čišćenje kamene plastike (portal pročelja i kameni okviri),</t>
    </r>
    <r>
      <rPr>
        <b/>
        <sz val="9"/>
        <rFont val="Calibri"/>
        <family val="2"/>
        <charset val="238"/>
        <scheme val="minor"/>
      </rPr>
      <t xml:space="preserve"> </t>
    </r>
    <r>
      <rPr>
        <sz val="9"/>
        <rFont val="Calibri"/>
        <family val="2"/>
        <charset val="238"/>
        <scheme val="minor"/>
      </rPr>
      <t>primjenjuje se radi uklanjanja ostataka ranije upotrijebljenih neadekvatnih materijala (npr. portland cementa), naknadnih premaza boje ili korodiranih metalnih elemenata koji su aplicirani na pročelje. Čišćenje se izvodi ručnim alatom (dlijetima, čekićima, četkama itd). U stavku je uključeno i čišćenje sljubnica između pojedinih elemenata kamene plastike. Obračun čišćenja kamene plastike vrši se u m2 (izračun dobiven prema ortogonalnoj projekciji tretiranog dijela pročelja ne računajući površine otvora).</t>
    </r>
  </si>
  <si>
    <t>Obračun čišćenja kamene plastike vrši se u m2 (izračun dobiven prema ortogonalnoj projekciji tretiranog dijela pročelja ne računajući površine otvora).</t>
  </si>
  <si>
    <t>Injektiranje i sljepljivanje napuklih dijelova izvodi se kod slučajeva da je u jezgrama pojedinih elemenata kamene plastike došlo do stvaranja pukotina. Injektiranje se izvodi masom razrijeđene industrijske kamene žbuke pojačane bijelim cementom. Manje pukotine se isto tako mogu zapunjavati i dvokomponentnim ljepilom, epoksidnom smolom ili otopinom akrilata u organskom otapalu. Prema potrebi elementi se dodatno učvršćuju trnovima od nehrđajućeg metala (inoks) uz korištenje dvokomponentnog ljepila. Obračun po kompletu izvedenih radova.</t>
  </si>
  <si>
    <t>Izrada armature za domodeliranje nedostajućih formi kamene plastike. Nakon završenih faza čišćenja na mjestima gdje će biti izvedeno domodeliranje nedostajućih formi izvodi se ugradnja armature od nehrđajućeg metala (promjer i dužina bakrenih ili inoks šipki po potrebi). Obračun po kompletu izvedenih radova.</t>
  </si>
  <si>
    <t>Opločenje podova prostorija 1 i 10 na 1 katu kamenim pločama, postavljenim u pijesak. Iskoristiti u što većoj mjeri postojeći kamen, te shemu polaganja prilagoditi postojećoj strukturi i shemi polaganja kamena (kamen kvadratnog i pravokutnog oblika slagan u horizontalne redove). Ploče završno obraditi da se postigne što veća ujednačenost (ravnina) hodne plohe. Bez obzira na oblik i veličinu tlocrta. Fuge zapuniti cementnim mlijekom. Odabir točnog zamjenskog kamena, načina polaganje i završne obrade prema odabiru projektanta i nadležnog konzervatora. U cijenu ukalkulirati izradu probnih uzoraka koji trebaju biti izvedeni u skladu sa uvjetima Gradskog zavoda za zaštitu spomenika kulture i prirode i na koje treba dobiti odobrenje predstavnika Zavoda. Po m2 ortogonalne projekcije plohe poda, bez drugih dodataka.</t>
  </si>
  <si>
    <t>a) kameni pod</t>
  </si>
  <si>
    <t>Pažljiva razgradnja poda od kamenih ploča nepravilnih oblika sa poda prostorija 1 i 10 na 1 katu. Označavanje, i odlaganje svih sačuvanih ploča, pohranjivanje i čuvanje za kasniju ponovnu montažu. Stavka uključuje utovar i odvoz na deponiju preostalog materijala od rušenja. Obračun po m2 kamenog poda i m3 nasipa ispod njega do svoda.</t>
  </si>
  <si>
    <t>b) nasip</t>
  </si>
  <si>
    <t>Pažljivo otvaranje dodatnih sondi u podovima za utvrđivanje stanja konstrukcije. Sonde se otvaraju na poziciji koju odredi projektant. Dubina iskopa do najviše 100 cm. Otvaranje sondi uključuje razgradnju postojećih završnih podova i slojeva do nosive konstrukcije. Uključivo usitnjavanje ruševina, vertikalni i horizontalni transport, demontažu instalacija u konstrukcijama koje se ruše. Izvesti pažljivo kako se ne bi oštetili dijelovi konstrukcije i susjedne plohe koji se ne ruše. Sa utovarom i odvozom na deponij. Po m3.</t>
  </si>
  <si>
    <t>Čišćenje elemenata kamene plastike kemijskim sredstvima. Dijelovi kamene plastike se nakon provedenih prvih faza čišćenja dodatno čiste kemijskim sredstvima od naslaga nećistoća ili biološkog obraštaja, a površina kamena dodatno se ispire vodom pod kontroliranim tlakom ili vodenom parom. Obračun čišćenja kamene plastike vrši se u m2 (izračun dobiven prema ortogonalnoj projekciji tretiranog dijela pročelja ne računajući površine otvora).</t>
  </si>
  <si>
    <t>Restauratorski radovi na obnovi kamenog portala. Ukupne dimenzije portala su: širina cca 502 cm, visina cca 516 cm, dubina cca 115 cm. U stavku je uključeno čišćenje kamena od prljavštine, mahovine i gljivica te uklanjanje svih oštećenih i sipljivih dijelova mehanički i pranjem vodom pod pritiskom (pritisak vode treba pažljivo podesiti), domodeliranje nedostajućih dijelova u umjetnom kamenu uz postavljanje bakrene armature, završna obrada površine prema originalu, tonsko ujednačavanje te višekratno natapanje elemenata portala sredstvom za učvršćenje kamena. U stavku je uračunat sav potreban materijal, alat i pribor. Rad djelomično na visini. Izvesti po pravilima struke, prema uputama proizvođača materijala i u dogovoru s projektantom. Obračun u kompletu za cijeli portal.</t>
  </si>
  <si>
    <t>Ponovna montaža kamenog okvira okulusa, dimenzija 118 x 139 cm, presjeka približno 20 x 20 cm, na južnim zabatima. Prilikom zidanja novih zabatnih zidova u njih je na postojeću lokaciju potrebno ugraditi kamene okvire. Po kom ugrađenog okulusa.</t>
  </si>
  <si>
    <t>Pažljiva demontaža kamenog okvira okulusa, dimenzija 118 x 139 cm, presjeka približno 20 x 20 cm, iz južnog zabatnog zida. Po demontiranju elemente okulusa treba uskladištiti u prikladnim uvjetima do ponovne ugradnje što je predmet zasebne stavke. Po kom demontiranog okulusa.</t>
  </si>
  <si>
    <t>Stavka uključuje čišćenje većih pukotina (većih od 10 mm, ili koje sežu kroz cijelu debljinu zida) od starog raspucalog morta, ispuhivanje, vlaženje i injektiranje. Prije injektiranja treba na licu zida zatvoriti pukotinu i sljubnice u blizini pukotine radi sprječavanja izbijanja injekcione smjese, što je uključeno u cijenu. Injekciona smjesa za ijnektiranje pukotina je gotovi industrijski proizvod namjenjen zapunjavanju pukotina - visokofluidno ekspandirajuće cementno vezivo.</t>
  </si>
  <si>
    <t>Injektiranje pukotina u blizini oslika.</t>
  </si>
  <si>
    <t>Stavka uključuje pažljivo opšivanje žbuke oko pukotine, te resaturatorsko podljepljivanje žbuke u širini 20ak cm sa svake strane pukotine ukoliko je odvojena od podloge, pažljivo zatvaranje pukotine te unjektiranje od minimalnim tlakom. U slučaju izbijanja smjese odmah zaustaviti injektiranje i ukloniti smjesu koja je iscurila. Injekciona smjesa za injektiranje pukotina je gotovi industrijski proizvod namjenjen zapunjavanju pukotina na bazi vapna.</t>
  </si>
  <si>
    <t>Ukrižana sidra preko pukotina.</t>
  </si>
  <si>
    <t>Ugrađuje se CFRP traka 300/200. Preklop kod nastavljanja minimalno 20 cm.</t>
  </si>
  <si>
    <t>Dobava i ugradnja sidara za sidrenje AB ploča d=8 cm spregnutih s drvenim gredama i nad svodovima u zidove.</t>
  </si>
  <si>
    <t>Dobava materijala, radionička izrada, antikorozivna zaštita i montaža čeličnih profila konstrukcije. Izvedba u kvaliteti EXC3.</t>
  </si>
  <si>
    <t>Materijal kvalitete S235JO. Kategorija korozivnosti C1.</t>
  </si>
  <si>
    <t>a) konstrukcija u podu potkrovlja</t>
  </si>
  <si>
    <t>b) konstrukcija u zidu 1. kata</t>
  </si>
  <si>
    <t>Sanacija uključuje demontažu čišćenje strojnim pjeskarenjem pod tlakom od 8 bara pijeskom veličine zrna 0,3-0,8 mm vidljivih dijelova, te premazivanje AKZ premazom (k.k. C2) te bojanje vidljivih elemenata u tonu po izboru nadležnog konzervatora, te ponovnu montažu uključivo sidrenje na novu ploču. Obračun po kompletu.</t>
  </si>
  <si>
    <t>Sanacija postojećih vidljivih metalnih elemenata (ključeva zatega, nosači zastave i dr.).</t>
  </si>
  <si>
    <t>Dobava i strojno zabijanje štapne sonde, izrađene od vruće pocinčanog čelika, zajedno s priključnom spajalicom za plosnati vodič L=2000 mm sa mogučnošću nastavljanja do postizanja zadovoljavajućeg otpora.</t>
  </si>
  <si>
    <t>Prijevoz dijela demontirane građe na pohranu za vrijeme trajanja radova u ili iz depa Naručitelja u Folnegovićevom naselju (udaljenost do 10 km). Obračun po turi prevoza.</t>
  </si>
  <si>
    <t>tura</t>
  </si>
  <si>
    <t>b) demontaža rubnih letvica</t>
  </si>
  <si>
    <t>d) demontaža rubnih letvica</t>
  </si>
  <si>
    <t>f) demontaža rubnih letvica</t>
  </si>
  <si>
    <t>h) demontaža rubnih letvica</t>
  </si>
  <si>
    <t>a) prostorija 13 i 14 - demontaža povijesnog parketa, dimenzija približno 60 x 60 cm, pričvršćenje za podlogu kovanim čavlima</t>
  </si>
  <si>
    <t>c) prostorije 3, 4 i 5 - demontaža povijesnog parketa, dimenzija približno 30 x 30 cm, od naizmjenično slaganih tamnijih i svjetlih polja</t>
  </si>
  <si>
    <t>e) prostorija 2, 9, 15 i 16 - demontaža novijeg parketa, dimenzija približno 65 x 65 cm, prema povijesnom uzorku</t>
  </si>
  <si>
    <t>g) prostorija 6, 7 i 8 - demontaža novijeg parketa, dimenzija 62 x 62 cm</t>
  </si>
  <si>
    <t>Rušenje parketa sa dijelova konstrukcije koji se zadržavaju. Uključujući i skidanje veziva (građevinsko ljepilo ili slično) sve do slojeva poda koji se zadržavaju ili su predmet pažljive razgradnje zbog kasnijeg vraćanja. Sa utovarom i odvozom na deponij. Obračun po m2.</t>
  </si>
  <si>
    <t>d) opšav spoja krova na rizalite</t>
  </si>
  <si>
    <t>e) opšav završetka rizalita iznad glavnog ulaza (opšav oblikom prati arhitekturu i uključuje opšivanje oko elemenata kamene plastike)</t>
  </si>
  <si>
    <t>b) opšav uvale</t>
  </si>
  <si>
    <t>f) razni opšavi</t>
  </si>
  <si>
    <t>f) razni drugi nespecificirani opšavi</t>
  </si>
  <si>
    <t>g) opšav centralnog rizalita</t>
  </si>
  <si>
    <t>h) opšav razdjelnog vijenca</t>
  </si>
  <si>
    <t>Razgradnja slojeva pokrova (biber crijep) krova sa letvanjem. Stavka uključuje utovar i odvoz na deponiju materijala od rušenja. U stavku uključena i demontaža snijegobrana kako pojedinačnih tako i linijskih. Obračun po m2 površine krovnih ploha.</t>
  </si>
  <si>
    <t>Doprema i ugradnja dvostrukog letvanja od letvi dimenzija 3 x 5 cm iznad rogova krovne konstrukcije. Građa treba biti od crnogorice, II klase, propisno suha, piljena bez oštećenja i pukotina. Ugradnja podrazumjeva pribijanje istih preko daščanja čavlima.
Letve se postavljaju u dva loja od kojih je prvi paralelno, a drugi okomito po rogovima. Prilikom pribijanja letava voditi računa o pravcu, kako ne bi došlo do iskrivljenja redova. Način i raspored polaganja letava prilagoditi vrsti i tipu odabranog crijepa. Jediničnom cijenom obuhvatiti podizanje do mjesta ugradnje. Sva građa mora biti premazana antiinsekticidnim i antifugicidnim premazom u dva sloja. Obračun prema m2 stvarne površine ugrađenog letvanja.</t>
  </si>
  <si>
    <t>Izrada hodnih staza preko veznih greda krovišta za lakšu komunikaciju kroz tavanski prostor kao i stuba za savladavanje razlike u visini kod središnje dvorane, sve od dasaka, debljine 2,4 cm. Stavka uključuje i sve elemente za međusobno spajanje elemenata drvene konstrukcije. Sva građa mora biti premazana antiinsekticidnim i antifungicidnim premazom. Građa tehnički suha, kvalitete C24. Obračun prema m3 ugrađene drvene građe.</t>
  </si>
  <si>
    <t>Dobava i ugradnja dijela nove drvene građe u stropnim konstrukcijama od punog grednika, dimenzije do 25/20 cm. Lokalno se mijenjaju oštećeni elementi, na temelju ovjerenog izvještaja projektanta konstrukcije nakon uklanjanja slojeva iznad grednika. Stavka uključuje i sve elemente za međusobno spajanje elemenata drvene konstrukcije, i izradu ležajeva na zidovima. Sva građa mora biti premazana antiinsekticidnim i antifungicidnim premazom. Građa tehnički suha, kvalitete C24. Obračun prema m3 ugrađene drvene građe.</t>
  </si>
  <si>
    <t xml:space="preserve">Lokalni popravak i pojačanje oštećenih elemenata i/ili ležajeva krovne konstrukcije. Uključuje dobavu i ugradnju novih drvenih i čeličnih elemenata i njihovo povezivanje s postojećim gredama. Uključuje privremena podupiranja prilikom radova i priređivanje ležajeva za drvene i čelične elemente.  Stavka uključuje i sve elemente za međusobno spajanje drvene krovne konstrukcije. Za sve spojne elemente izvođač je obavezan izraditi radioničke nacrte i dostaviti ih na ovjeru odgovornom projektantu konstrukcije prije početka izvođenja radova. Sva građa mora biti premazana antiinsekticidnim i antifungicidnim premazom. Drvena građa kvalitete C24, čelik S235. Obračun po m3 ugrađene drvene građe i kg čeličnih nosača i spojnih elemenata. </t>
  </si>
  <si>
    <t>Zaštita elemenata (primjerice kameni pod i pod od drvenih kocaka, kamene stepenice, kamene plastika, zidni oslici i sl.) tijekom izvođenja radova OSB pločama. Stavka uključuje postavljanje geotekstila gramature 300 grama/m2 i na njih OSB ploče debljine 22 mm direktno na elemente koji se štite ili na potkonstrukciju od drvenih greda 10/10 cm. Stavka uključuje i demontažu postavljene zaštite po završetku izvođenja radova.
Sve spojna sredstva uključena u cijenu.
Obračun po m2 OSB ploča i m3 drvene građe.</t>
  </si>
  <si>
    <t>Izrada privremenih drvenih konstrukcija za savladavanje visinskih razlika u suterenu građevine do izvedbe radova cjelovite obnove. Drvene stube sa pripadajućom ogradom izrađuju se od dasaka debljine 2,4 cm. Stavka uključuje i sve elemente za međusobno spajanje elemenata drvene konstrukcije. Sva građa mora biti premazana antiinsekticidnim i antifungicidnim premazom. Građa tehnički suha. Obračun prema m3 ugrađene drvene građe.</t>
  </si>
  <si>
    <t xml:space="preserve">Za definiranje količine sačuvanog oslika i donošenja prijedloga prezentacije potrebno je provesti dodatna istraživanja otkrivanjem oslika na većim zidnim i stropnim površinama. </t>
  </si>
  <si>
    <t>Montaža originalnih postojećih kamenih vaza kao dijela arhitekture centralnog rizalita iznad glavnog ulaza. Stavka uključuje izradu trnova od nehrđajućeg čelika (inoks)  uz korištenje dvokomponentnog ljepila. Obračun prema komadu montirane kamene plastike.</t>
  </si>
  <si>
    <t>Izvedba dijela profilirane rubne trake (uz južni i istočni zid) na stropu prostorije br. 6 na katu južnog krila palače (jugozapadna prostorija). Treba izvesti cca 30% profilacije (južnu polovicu). Točnu količinu odrediti pregledom na licu mjesta. Izvesti u dijelovima u restauratorskoj radionici i aplicirati na strop na licu mjesta, uz pažljivo pripasivanje i retuš spojeva. Broj dijelova će odrediti restaurator. U radionici je te ravne kraće dijelove najjednostavnije izvesti lijevanjem u gipsu uz pomoć šablona na ravnoj horizontalnoj površini. U stavku je uključen sav potreban materijal za izradu profilacije i spojni materijal, alat i pribor, uzimanje mjera na licu mjesta, izrada šablona, transport gotovih dijelova na gradilište i montaža na strop prostorije. Ortogonalna širina profilacije je 5,3 cm, debljina (visina) 3 cm, razvijena širina 9 cm. Profilacija ima 3 ruba i 1 krivinu. Djelomično rad na visini. Obračun po stvarnoj ukupnoj duljini profilacije koju treba zamijeniti.</t>
  </si>
  <si>
    <t xml:space="preserve">Izrada obloge čeličnih profila od vlakno-cementnih ploča. Pričvršćenje obloge za profil i spoj ploča sukladno uputi proizvođača ploča. Uključivo zrakotjesno brtvljenje spojeva sa susjednim plohama. Obloga se naknadno žbuka što je predmet zasebne stavke. Obračun po m2 razvijene površine obloge. </t>
  </si>
  <si>
    <t>Završno dvokratno bojanje ožbukane površine pročelja u dva tona boje mineralnom dvokomponentnom bojom na bazi silikata (sa vezivom na bazi vodenog stakla - kalijev silikat) koja ne stvara film na površini već prodire u strukturu žbuke i na taj način osigurava dugovječnost. U cijenu je uključen sav potreban rad i materijal. Primjena prema uputstvu proizvođača, uključivo sve propisane postupke i predradnje kao i propisanu impregnaciju nakon nanošenja boje. U tonu prema prijedlogu projektanta i nadležnog konzervatorskog odjela odabranog na temelju uzoraka izvedenih na samoj fasadi. Obračun po m2 obojane površine.</t>
  </si>
  <si>
    <t>Domodeliranje nedostajućih formi kamene plastike. U masi umjetnog kamena na bazi industrijske kamene žbuke, nekoliko vrsta kamenog brašna ili riječnog pijeska, akrilata, gašenog vapna i bijelog cementa, a modelirani dijelovi dodatno se obrađuju ručnim alatom i tonski ujednačavaju slikarskim pigmentima u odgovarajućem otapalu te tako tako izjednačuju s izgledom originalne površine kamene plastike. Obračun po kompletu izvedenih radova.</t>
  </si>
  <si>
    <t xml:space="preserve">Odspajanje sa napajanja i demontaža svih elektro ormara, izvoda, rasvjetnih tijela, priključnica i slične opreme (javljači, sirene, osjetnici, zvučnici, tipkala, sklopke i sl.), kao i razvoda elektro instalacija jake i slabe struje po građevini kako nadžbuknih tako i podžbuknih prema uputi projektanta. Uključivo i kabelske police ili instalacijske cijevi, razvrstavanja demontiranog materijala, sve prenose i transport na deponij uz propisno zbrinjavanje. Obračun po kompletu. </t>
  </si>
  <si>
    <t xml:space="preserve">Demontaža svih razvoda instalacije vodovoda (topli i hladne vode) po građevini kako nadžbuknih tako i podžbuknih uključivo demontažu svih fazonskih komada, ventila, zaporne i mjerne armature i svih drugih elemenata instalacije. Uključivo sva usitnjavanja i razvrstavanja demontiranog materijala, sve prenose i transport na deponij uz propisno zbrinjavanje. Obračun po kompletu. </t>
  </si>
  <si>
    <t>Strojni i ručni iskop nasipa/zemlje za rovove instalacije i drenažu uz zgradu u materijalu "B" kategorije, dubine do cca 3,5 m. Svi koeficijenti uključivo i otežan pristup u cijeni. Uključivo i potrebno razupiranje rova i pažljiv iskop oko postojećih instalacija, te eventualno potrebno crpljenje vode iz rova. Sa utovarom i odvozom iskopa na gradsku planirku. Uključivo sve takse za zbrinjavanje. Po m3 iskopanog materijala u sraslom stanju.</t>
  </si>
  <si>
    <t>Rezanje postojećih PEHD tlačnih cijevi za vodovod na ulazu u objekt te spajanje nove instalacije sa postojećom na pozicija ulaska u objekt. U stavku uključen sav pripadni spojni i brtveni materijal sa elektrofuzijskim zavarivanjem ili navojnim fazonskim materijalima za radni tlak PN 12,5 bara. Cijev ugraditi u rov na isplaniranu posteljicu tako da cijev  naliježe čitavom dužinom na podlogu. Zatrpavanje provesti rastresitim materijalom podložnim sabijanju. Spojeve cijevi ostaviti nezatrpane dok se ne provede uspješna tlačna proba (sanitarna i hidrantska mreža).</t>
  </si>
  <si>
    <t>a) Ø90 (DN80)</t>
  </si>
  <si>
    <t>b) Ø40 (DN32)</t>
  </si>
  <si>
    <t>Dobava PEHD tlačne cijevi za vodovod sa pripadnim spojnim i brtvenim materijalom sa  elektrofuzijskim zavarivanjem ili navojnim fazonskim materijalima za radni tlak PN 12,5 bara. Cijev ugraditi u rov na isplaniranu posteljicu tako da cijev  naliježe čitavom dužinom na podlogu. Zatrpavanje provesti rastresitim materijalom podložnim sabijanju (predmet zaebne stavke). Spojeve cijevi ostaviti nezatrpane dok se ne provede uspješna tlačna proba (sanitarna i hidrantska mreža).</t>
  </si>
  <si>
    <t>a) Ø90 (DN80) - unutarnja hidrantska mreža</t>
  </si>
  <si>
    <t>b) Ø40 (DN32) - sanitarna mreža</t>
  </si>
  <si>
    <t>c) Ø32 (DN25) - sanitarna mreža</t>
  </si>
  <si>
    <t>d) Ø25 (DN20) - sanitarna mreža</t>
  </si>
  <si>
    <t>a) DN80</t>
  </si>
  <si>
    <t>b) DN65</t>
  </si>
  <si>
    <t>c) DN50</t>
  </si>
  <si>
    <t>Dobava izolacije razvoda vodovodne instalacije cijevnom izolacijom toplinske vodljivosti izolacije 0,040 W/mK, debljine 6 mm. Cijevna izolacija za cijevi sanitarne mreže - razvod unutar sanitarnih čvorova.</t>
  </si>
  <si>
    <t>a) za cijev DN32 (Ø40x4,5 mm)</t>
  </si>
  <si>
    <t>b) za cijev DN25 (Ø32x3,0 mm)</t>
  </si>
  <si>
    <t>c) za cijev DN20 (Ø25x4,2 mm)</t>
  </si>
  <si>
    <t>Dobava mjedenih uzidnih propusnih ventila sa obostranim unutarnjim navojem (DN 20 i DN15) uključivo sav potreban spojni, pomoćni montažni i brtveni materijal kao i ukrasna kapa i rozeta. Ventili se ugrađuju pri ulasku u sanitarne čvorove kao zaporni ventili.</t>
  </si>
  <si>
    <t>a) DN25</t>
  </si>
  <si>
    <t>b) DN20</t>
  </si>
  <si>
    <t>c) DN15</t>
  </si>
  <si>
    <t xml:space="preserve">Dobava zidnih protupožarnih hidrantskih ormarića sa ventilom kutnim NO50, tlačna cijev Ø52x20 metara sa spojnicama, mlaznicom Ø52 mm i sapnicom Ø9 mm te zasunom, storz spojnicom, okretnim nastavkom NO50 uključivo sav spojni i brtveni materijal. </t>
  </si>
  <si>
    <t>Dobava protupožarnih vatrogasnih aparata S-9 na suhi prah.</t>
  </si>
  <si>
    <t>Dobava protupožarnog kita te protupožarno brtvljenje razvoda pocinčanih cijevi kroz podnu, stropnu konstrukciju na mjestima prolaza kroz različite požarne sektore protupožarnim kitom vatrootpornosti 90 min.</t>
  </si>
  <si>
    <t>Montaža do pune pogonske gotovosti, uključivo ispiranje i dezinfekcija cjevovoda kao i hladna tlačna proba na tlak od 15 bara u trajanju od 2h, te kompletne instalacije na 6 bara u trajanju od 12h uz prisustvo nadzornog inženjera i atest o kvaliteti vode po ovlaštenoj ustanovi.</t>
  </si>
  <si>
    <t>Uzimanje uzoraka radi ispitivanja zdravstvene ispravnosti sanitarne vode sukladno zahtjevu nadležne ustanove te ishođenje atesta o kvaliteti vode po ovlaštenoj ustanovi.</t>
  </si>
  <si>
    <t xml:space="preserve">Dobava tvrdih plastičnih kanalizacijske cijevi-PVC deblje stjenke, čvrstoće SN8, sa spojem na naglavak (kolčak) te potrebni fazonski komadi za vodonepropusni spoj cijevi i betonskog okna za izvedbu temeljne kanalizacijske mreže kompletno sa svim potrebnim spojnim, montažnim i brtvenim materijalom, a brtvljenje spoja cijevi izvesti pomoću gumenih brtvi. Cijevi se postavljaju za potrebe fekalne i oborinske odvodnje izvan i unutar objekta u terenu. </t>
  </si>
  <si>
    <t>c) gumeni brtveni prstenovi na spoju okna i cijevi za dimenziju ø 160 mm</t>
  </si>
  <si>
    <t>Dobava PP kanalizacijske cijevi, otporne na temperature do 90 °C, sa spojem na naglavak 
(kolčak) te potrebni fazonski komadi za vodonepropusni spoj cijevi za izvedbu kućne kanalizacijske mreže kompletno sa svim potrebnim spojnim, montažnim i brtvenim materijalom, a brtvljenje spoja cijevi izvesti pomoću gumenih brtvi. Cijevi se koriste za izvođenje instalacija odvodnje unutar sanitarnih čvorova</t>
  </si>
  <si>
    <r>
      <t>b) ø</t>
    </r>
    <r>
      <rPr>
        <sz val="9"/>
        <rFont val="Calibri"/>
        <family val="2"/>
        <charset val="238"/>
        <scheme val="minor"/>
      </rPr>
      <t xml:space="preserve"> 75 mm</t>
    </r>
  </si>
  <si>
    <r>
      <t>c) ø</t>
    </r>
    <r>
      <rPr>
        <sz val="9"/>
        <rFont val="Calibri"/>
        <family val="2"/>
        <charset val="238"/>
        <scheme val="minor"/>
      </rPr>
      <t xml:space="preserve"> 50 mm</t>
    </r>
  </si>
  <si>
    <t>d) fazonski komadi</t>
  </si>
  <si>
    <t>Dobava protupožarnih obujmica te protupožarno brtvljenje razvoda PP odvodnih cijevi kroz podnu, stropnu ili zidnu konstrukciju  pojedine etaže na granicama požarnih odjeljaka a izvan zidnih utora protupožarnim obujmicama klase otpornosti na požar 90 minuta.</t>
  </si>
  <si>
    <t>Dobava odzračno dozračne kape na vrhu vertikale kao kape-ventil za zadržavanje energije.</t>
  </si>
  <si>
    <t>Dobava automatskog dozračnog ventila  za ugradnju u korpus sudopera.</t>
  </si>
  <si>
    <t>Podni PVC kupaonski sifon (slijepi) sa odvodom ø 50 mm sa poniklanim i perforiranim poklopcem veličine 15×15 cm te suhim zatvaračem mirisa.</t>
  </si>
  <si>
    <t>Podni PVC kupaonski sifon sa odvodom ø 50 mm sa poniklanim i perforiranim poklopcem veličine 15×15 cm.</t>
  </si>
  <si>
    <t>Dobava dozračnih automatskih ventila (max Ø 50mm) za dozraku sanitarnog elementa, u kompletu sa svim potrebnim pomoćnim i montažnim materijalom. Ugradnja u korpusu sudopera.</t>
  </si>
  <si>
    <r>
      <t>a) ø</t>
    </r>
    <r>
      <rPr>
        <sz val="9"/>
        <rFont val="Calibri"/>
        <family val="2"/>
        <charset val="238"/>
        <scheme val="minor"/>
      </rPr>
      <t xml:space="preserve"> 50 mm</t>
    </r>
  </si>
  <si>
    <t>Kanal za linijsku odvodnju oborinskih voda klase opterećenja A15. Kanal se izvodi polaganjem na betonsku podlogu marke C25/30 debljine sloja 15 cm, a kanal je potrebno bočno založiti betonom. Gornji rub rešetke se izvodi u razini 2-5 mm ispod kote gotove završne okolne površine. Sve sa priborom za montažu do potpune funkcionalnosti. Pokrovna rešetka je izrađena iz vruće pocinčanog čelika u mrežastom obliku za opterećenje A15.</t>
  </si>
  <si>
    <t>a) kanal, l=100 cm</t>
  </si>
  <si>
    <t>b) kanal, l=50 cm</t>
  </si>
  <si>
    <t>c) rešetka, l=100 cm</t>
  </si>
  <si>
    <t>d) rešetka, l=50 cm</t>
  </si>
  <si>
    <t>Prezidavanje segmentnih lukova punom opekom u produžnom mortu u zidu debljine do 90 cm prilikom razidavanja izvornih otvora. Stavka uključuje izradu oblučila, podupiranje i zidanje luka. Sljubnice izvesti udubljene kako bi se površina mogla žbukati. Obračun po m1 razvijene duljine luka.</t>
  </si>
  <si>
    <t>Zidanje vrha zidova zabata iznad razupore debljine 30 cm modularnom blok opekom, zidanom u produžnom mortu MM-5. Opeka tlačne čvrstoće veće ili jednake 10 N/mm2, koeficjenta toplinske vodljivosti 0,2 W/mK ili manje. Zidanje zida kao omeđenog ziđa (omeđenog armiranobetonskim serklažima koji su predmet zasebne stavke). U cijeni uključivo obradu rubova zida i spojeva sa susjednim plohama. Detalje završetaka i rubova zidanja izvesti po pravilima struke. Bez obzira na oblik i veličinu zida. Sva otežanja i potrebna prilagođenja u cijeni. Po m3 zida.</t>
  </si>
  <si>
    <r>
      <t>Pažljiva konsolidacija opečnih zidova svih pročelja. Izvodi se pažljivim uklanjanjem oštećene opeke i uzidavanjem zdrave pune opeke istih ili sličnih dimenzija (sačuvati visinu redova). Zamjenjuje se opeka po opeka ili manji dio po manji dio. Opeku uzidavati u vapnenom mortu. Može se koristiti gotovi industrijski vapneni (bezcementni) mort. U stavku je uključena i konsolidacija istaka u opeci za vijence, nadstrešnice i klupčice prozora. Za vrijeme zidanja zid zaštititi od sunca zbog prebrzog isušivanja. Ne izvoditi na temperatur</t>
    </r>
    <r>
      <rPr>
        <sz val="9"/>
        <rFont val="Calibri"/>
        <family val="2"/>
        <charset val="238"/>
        <scheme val="minor"/>
      </rPr>
      <t>ama ispod 5</t>
    </r>
    <r>
      <rPr>
        <sz val="9"/>
        <rFont val="Calibri"/>
        <family val="2"/>
        <charset val="238"/>
      </rPr>
      <t>˚</t>
    </r>
    <r>
      <rPr>
        <sz val="9"/>
        <rFont val="Calibri"/>
        <family val="2"/>
        <charset val="238"/>
        <scheme val="minor"/>
      </rPr>
      <t xml:space="preserve"> C. U stavku je uključen sav potreban materijal, alat, pribor i mješalica za mort te spravljanje morta i dobava stare zdrave opeke. Izvesti po uzancama zanata i u dogovoru s projektantom. Obračun po m2</t>
    </r>
    <r>
      <rPr>
        <sz val="9"/>
        <rFont val="Calibri"/>
        <family val="2"/>
        <charset val="238"/>
      </rPr>
      <t xml:space="preserve"> saniranog zida, odnosno  po m1 saniranog istaka na pročelju.</t>
    </r>
  </si>
  <si>
    <t>Razgradnja postojećih slojeva poda, uklučivo stepeništa, rampe, kanale i sličnih konstrukcija u suterenu sve do armiranobetonske nosive konstrukcije. Uključivo usitnjavanje ruševina, vertikalni i horizontalni transport, demontažu instalacija u konstrukcijama koje se ruše. Izvesti pažljivo kako se ne bi oštetili dijelovi konstrukcije i susjedne plohe koji se ne ruše. Sa utovarom i odvozom na deponij. Po m3.</t>
  </si>
  <si>
    <t>Iskop i odvoz postojećih slojeva poda od zbijene zemlje u suterenu ili izvan objekta sve do projektirane kote nasipa poda suterena ili okoliša. Uključivo vertikalni i horizontalni transport. Izvesti pažljivo kako se ne bi oštetili dijelovi konstrukcije i susjedne plohe koji se ne ruše. Sa utovarom i odvozom na deponij. Po m3.</t>
  </si>
  <si>
    <t>Štapna sidra ugrađuju se pod kutem od 45° prema ravnini dodirne plohe. Položaj sidra mora biti u sredini rupe što se osigurava distancerima. Duljina sidra ovisi o debljini oštećenog elementa (svoda, zida).</t>
  </si>
  <si>
    <t>Ukrižana sidra preko pukotina u oslikanim elementima.</t>
  </si>
  <si>
    <t>Nakon injektiranja pukotina u oslikanom zidu ili svodu na kojem se maksimalno čuva žbuka, potrebno je ugraditi pasivna ukrižana štapna sidra. Štapna sidra su rebrasta armatura B500B promjera Ø10 mm, a polažu se u prethodno izbušene rupe Ø18-20 mm. Rupe bušiti minimalno vibrirajućim bušilicama, a točne lokacije drediti u suradnji s restauratorom.</t>
  </si>
  <si>
    <t xml:space="preserve">Stavka uključuje dobavu i ugradnju u drvene grede prije betoniranja vijaka za sprezanje promjera 8 mm i duljine 240 mm. </t>
  </si>
  <si>
    <t xml:space="preserve">Stavka uključuje dobavu i ugradnju sidara izrađenih od rebraste armature B500B, promjera 14 mm i duljine 2x100 cm. Polovica sidra, 2x50 cm, se ugrađuje u zidu u rupu promjera 24-25 mm koja se zapunjava smjesom za sidrenje na bazi cementa. </t>
  </si>
  <si>
    <t xml:space="preserve">Dobava i ugradnja u zidove debljine 100 do 175 cm (injektiranjem) uz pomoć ručnog pištolja, silanske kreme za prekid kapilarne vlage. Nakon utiskivanja mase na bazi silana otvori se zatvore sa gumenim / plutenim čepovima ili odgovarajućim mortom. Nakon perioda migracije silana (7-10 dana), završno se otvori zatvaraju sa epoksidnim / poliesterskim ljepilom / mortom. Radove izvesti prema uputama proizvođača materijala. Svi proizvodi trebaju biti kompatibilni. Obračun po m1 zida. </t>
  </si>
  <si>
    <t>Rušenje postojeće žbuke na stropovima i svodovima koji se ne ruše, žbuka prosječne debljine 4 cm na sloju trstike pričvršćene za nosive grede. Uključivo vertikalni i horizontalni transport, demontažu instalacija položenih pod žbukom koja se ruši. Izvesti pažljivo kako se ne bi oštetili dijelovi konstrukcije i susjedne plohe koji se ne ruše. Sa utovarom i odvozom šute na deponij. Po m2.</t>
  </si>
  <si>
    <t>Zakup javne površine i troškovi privremene regulacije prometa za vrijeme izvođenja radova. Obračun po kompletu.</t>
  </si>
  <si>
    <t>B   PRATEĆI INSTALATERSKI RADOVI:</t>
  </si>
  <si>
    <t>kalijeve peći</t>
  </si>
  <si>
    <t>Pažljiva demontaža kalijeve peći, kako bi se pri demontaži kalijevi što manje oštetili. Po demontaži potrebno je sve kaljeve numerirati i pažljivo pripremiti i pakirati za transport (svaka kaljiva peć se pakira u zasebni drveni sanduk). Sve faze izvođenja radova potrebno je dokumentirati. Stavka uključuje i razgradnju svih slojeva unutar peći te zbrinjavanje šute nastale takvom razgradnjom.</t>
  </si>
  <si>
    <t>Postavljanje i uklanjanje privremene natpisne ploče s oznakom gradilišta i eu projekta, sve prema tehnologiji izvoditelja radova i lokalnim prilikama. Ploča mora biti primjerene veličine da su na njoj sadržani svi propisani podaci i da su isti vidljivi, uključivo i elemente vidljivosti EU projekta. Obračun po kom ploče.</t>
  </si>
  <si>
    <t>Sve odredbe ovih uvjeta smatraju se sastavnim dijelom opisa svake pojedine stavke ovog troškovnika. Svaki ponuđač dužan je pored svake količine upisati svoju jediničnu cijenu za svaku vrstu radova.</t>
  </si>
  <si>
    <t>Sve eventualne nejasnoće i nedefiniranosti izvođač radova treba utvrditi i otkloniti prije davanja ponude.</t>
  </si>
  <si>
    <t>Ni jedan rad se ne može dva puta platiti, ukoliko nije dva puta rađen bez krivice izvođača.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</si>
</sst>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44" formatCode="_-* #,##0.00\ &quot;kn&quot;_-;\-* #,##0.00\ &quot;kn&quot;_-;_-* &quot;-&quot;??\ &quot;kn&quot;_-;_-@_-"/>
    <numFmt numFmtId="43" formatCode="_-* #,##0.00_-;\-* #,##0.00_-;_-* &quot;-&quot;??_-;_-@_-"/>
    <numFmt numFmtId="164" formatCode="_-* #,##0.00\ _k_n_-;\-* #,##0.00\ _k_n_-;_-* &quot;-&quot;??\ _k_n_-;_-@_-"/>
    <numFmt numFmtId="165" formatCode="#,##0.00_ ;[Red]\-#,##0.00\ "/>
    <numFmt numFmtId="166" formatCode="0.00;[Red]0.00"/>
    <numFmt numFmtId="167" formatCode="&quot;DM&quot;#,##0.00;[Red]\-&quot;DM&quot;#,##0.00"/>
    <numFmt numFmtId="168" formatCode="\$#,##0_);&quot;($&quot;#,##0\)"/>
    <numFmt numFmtId="169" formatCode="_-* #,##0.00\ _€_-;\-* #,##0.00\ _€_-;_-* &quot;-&quot;??\ _€_-;_-@_-"/>
    <numFmt numFmtId="170" formatCode="#,000.00\ &quot;kn&quot;;\-0;;@"/>
    <numFmt numFmtId="171" formatCode="#,##0.00&quot;      &quot;;\-#,##0.00&quot;      &quot;;&quot; -&quot;#&quot;      &quot;;@\ "/>
    <numFmt numFmtId="172" formatCode="_(&quot;kn&quot;\ * #,##0.00_);_(&quot;kn&quot;\ * \(#,##0.00\);_(&quot;kn&quot;\ * &quot;-&quot;??_);_(@_)"/>
    <numFmt numFmtId="173" formatCode="_(&quot;€&quot;* #,##0.00_);_(&quot;€&quot;* \(#,##0.00\);_(&quot;€&quot;* &quot;-&quot;??_);_(@_)"/>
    <numFmt numFmtId="174" formatCode="_-[$€-2]\ * #,##0.00_-;\-[$€-2]\ * #,##0.00_-;_-[$€-2]\ * \-??_-"/>
    <numFmt numFmtId="175" formatCode="0.00_)"/>
    <numFmt numFmtId="176" formatCode="General_)"/>
    <numFmt numFmtId="177" formatCode="_-* #,##0.00\ [$€-1]_-;\-* #,##0.00\ [$€-1]_-;_-* &quot;-&quot;??\ [$€-1]_-;_-@_-"/>
    <numFmt numFmtId="178" formatCode="_-* #,##0.00_-;\-* #,##0.00_-;_-* \-??_-;_-@_-"/>
    <numFmt numFmtId="179" formatCode="#,##0.00&quot; HRD&quot;_ ;[Red]\-#,##0.00&quot; HRD&quot;\ "/>
    <numFmt numFmtId="180" formatCode="_-* #,##0.00&quot; kn&quot;_-;\-* #,##0.00&quot; kn&quot;_-;_-* \-??&quot; kn&quot;_-;_-@_-"/>
    <numFmt numFmtId="181" formatCode="_-* #,##0&quot; DM&quot;_-;\-* #,##0&quot; DM&quot;_-;_-* &quot;- DM&quot;_-;_-@_-"/>
    <numFmt numFmtId="182" formatCode="_-* #,##0.00\ _S_I_T_-;\-* #,##0.00\ _S_I_T_-;_-* &quot;-&quot;??\ _S_I_T_-;_-@_-"/>
    <numFmt numFmtId="183" formatCode="&quot;$&quot;#,##0_);\(&quot;$&quot;#,##0\)"/>
    <numFmt numFmtId="184" formatCode="#,##0;\-#,##0;&quot;-&quot;"/>
    <numFmt numFmtId="185" formatCode="#,##0.00;\-#,##0.00;&quot;-&quot;"/>
    <numFmt numFmtId="186" formatCode="#,##0%;\-#,##0%;&quot;- &quot;"/>
    <numFmt numFmtId="187" formatCode="#,##0.0%;\-#,##0.0%;&quot;- &quot;"/>
    <numFmt numFmtId="188" formatCode="#,##0.00%;\-#,##0.00%;&quot;- &quot;"/>
    <numFmt numFmtId="189" formatCode="#,##0.0;\-#,##0.0;&quot;-&quot;"/>
    <numFmt numFmtId="190" formatCode="[Blue]#,##0;[Blue]\(#,##0\)"/>
    <numFmt numFmtId="191" formatCode="#,##0;\(#,##0\)"/>
    <numFmt numFmtId="192" formatCode="&quot;$&quot;#,##0;[Red]\-&quot;$&quot;#,##0"/>
    <numFmt numFmtId="193" formatCode="&quot;$&quot;#,##0.00;[Red]\-&quot;$&quot;#,##0.00"/>
    <numFmt numFmtId="194" formatCode="[Red]0%;[Red]\(0%\)"/>
    <numFmt numFmtId="195" formatCode="0%;\(0%\)"/>
    <numFmt numFmtId="196" formatCode="\ \ @"/>
    <numFmt numFmtId="197" formatCode="\ \ \ \ @"/>
    <numFmt numFmtId="198" formatCode="_(* #,##0.00_);_(* \(#,##0.00\);_(* \-??_);_(@_)"/>
    <numFmt numFmtId="199" formatCode="_(&quot;kn&quot;* #,##0.00_);_(&quot;kn&quot;* \(#,##0.00\);_(&quot;kn&quot;* &quot;-&quot;??_);_(@_)"/>
    <numFmt numFmtId="200" formatCode="&quot;A 2.&quot;0&quot;.&quot;"/>
    <numFmt numFmtId="201" formatCode="#&quot;.&quot;"/>
    <numFmt numFmtId="202" formatCode="&quot;A 4.&quot;0&quot;.&quot;"/>
    <numFmt numFmtId="203" formatCode="&quot;B 1.&quot;0&quot;.&quot;"/>
    <numFmt numFmtId="204" formatCode="&quot;A 1.&quot;0&quot;.&quot;"/>
    <numFmt numFmtId="205" formatCode="&quot;C 2.&quot;0&quot;.&quot;"/>
    <numFmt numFmtId="206" formatCode="&quot;C 1.&quot;0&quot;.&quot;"/>
    <numFmt numFmtId="207" formatCode="&quot;Yes&quot;;&quot;Yes&quot;;&quot;No&quot;"/>
    <numFmt numFmtId="208" formatCode="&quot;kn&quot;\ #,##0_);[Red]\(&quot;kn&quot;\ #,##0\)"/>
    <numFmt numFmtId="209" formatCode="_-&quot;£&quot;* #,##0.00_-;\-&quot;£&quot;* #,##0.00_-;_-&quot;£&quot;* &quot;-&quot;??_-;_-@_-"/>
    <numFmt numFmtId="210" formatCode="&quot;A 3.&quot;0&quot;.&quot;"/>
    <numFmt numFmtId="211" formatCode="&quot;A 5.&quot;0&quot;.&quot;"/>
    <numFmt numFmtId="212" formatCode="&quot;A 6.&quot;0&quot;.&quot;"/>
    <numFmt numFmtId="213" formatCode="&quot;A 7.&quot;0&quot;.&quot;"/>
    <numFmt numFmtId="214" formatCode="&quot;A 8.&quot;0&quot;.&quot;"/>
    <numFmt numFmtId="215" formatCode="&quot;A 9.&quot;0&quot;.&quot;"/>
    <numFmt numFmtId="216" formatCode="&quot;A 10.&quot;0&quot;.&quot;"/>
    <numFmt numFmtId="217" formatCode="&quot;A 11.&quot;0&quot;.&quot;"/>
  </numFmts>
  <fonts count="233">
    <font>
      <sz val="9"/>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charset val="238"/>
    </font>
    <font>
      <sz val="9"/>
      <name val="Arial CE"/>
      <charset val="238"/>
    </font>
    <font>
      <sz val="10"/>
      <name val="Helv"/>
    </font>
    <font>
      <sz val="9"/>
      <name val="Arial"/>
      <family val="2"/>
      <charset val="238"/>
    </font>
    <font>
      <sz val="10"/>
      <name val="Arial"/>
      <family val="2"/>
      <charset val="238"/>
    </font>
    <font>
      <b/>
      <sz val="10"/>
      <name val="Arial"/>
      <family val="2"/>
      <charset val="238"/>
    </font>
    <font>
      <sz val="11"/>
      <name val="Arial"/>
      <family val="2"/>
      <charset val="238"/>
    </font>
    <font>
      <sz val="9"/>
      <name val="Helv"/>
    </font>
    <font>
      <sz val="10"/>
      <name val="Arial"/>
      <family val="2"/>
    </font>
    <font>
      <b/>
      <sz val="12"/>
      <name val="Arial CE"/>
      <charset val="238"/>
    </font>
    <font>
      <sz val="12"/>
      <name val="Arial CE"/>
      <charset val="238"/>
    </font>
    <font>
      <b/>
      <sz val="12"/>
      <name val="Arial"/>
      <family val="2"/>
    </font>
    <font>
      <sz val="12"/>
      <name val="Arial"/>
      <family val="2"/>
    </font>
    <font>
      <sz val="10"/>
      <name val="Verdana"/>
      <family val="2"/>
      <charset val="238"/>
    </font>
    <font>
      <sz val="10"/>
      <name val="Times New Roman"/>
      <family val="1"/>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8"/>
      <name val="Arial"/>
      <family val="2"/>
      <charset val="238"/>
    </font>
    <font>
      <u/>
      <sz val="10"/>
      <color indexed="12"/>
      <name val="Arial"/>
      <family val="2"/>
      <charset val="238"/>
    </font>
    <font>
      <sz val="11"/>
      <color rgb="FF9C6500"/>
      <name val="Calibri"/>
      <family val="2"/>
      <charset val="238"/>
      <scheme val="minor"/>
    </font>
    <font>
      <sz val="10"/>
      <color indexed="8"/>
      <name val="Arial"/>
      <family val="2"/>
      <charset val="238"/>
    </font>
    <font>
      <b/>
      <sz val="10"/>
      <color indexed="8"/>
      <name val="Arial"/>
      <family val="2"/>
      <charset val="238"/>
    </font>
    <font>
      <sz val="10"/>
      <color indexed="8"/>
      <name val="Arial"/>
      <family val="2"/>
    </font>
    <font>
      <b/>
      <sz val="18"/>
      <color theme="3"/>
      <name val="Cambria"/>
      <family val="2"/>
      <charset val="238"/>
      <scheme val="major"/>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2"/>
      <name val="Arial"/>
      <family val="2"/>
      <charset val="238"/>
    </font>
    <font>
      <sz val="10"/>
      <name val="Times New Roman CE"/>
      <family val="1"/>
      <charset val="238"/>
    </font>
    <font>
      <sz val="12"/>
      <name val="Times New Roman CE"/>
      <family val="1"/>
      <charset val="238"/>
    </font>
    <font>
      <sz val="11"/>
      <name val="Arial"/>
      <family val="2"/>
    </font>
    <font>
      <sz val="10"/>
      <color indexed="10"/>
      <name val="Arial"/>
      <family val="2"/>
      <charset val="238"/>
    </font>
    <font>
      <sz val="10"/>
      <color indexed="8"/>
      <name val="Arial CE"/>
      <family val="2"/>
      <charset val="238"/>
    </font>
    <font>
      <sz val="10"/>
      <color indexed="9"/>
      <name val="Arial"/>
      <family val="2"/>
      <charset val="238"/>
    </font>
    <font>
      <sz val="10"/>
      <color indexed="17"/>
      <name val="Arial"/>
      <family val="2"/>
      <charset val="238"/>
    </font>
    <font>
      <b/>
      <sz val="10"/>
      <color indexed="63"/>
      <name val="Arial"/>
      <family val="2"/>
      <charset val="238"/>
    </font>
    <font>
      <b/>
      <sz val="10"/>
      <color indexed="52"/>
      <name val="Arial"/>
      <family val="2"/>
      <charset val="238"/>
    </font>
    <font>
      <sz val="10"/>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b/>
      <sz val="10"/>
      <color indexed="9"/>
      <name val="Arial"/>
      <family val="2"/>
      <charset val="238"/>
    </font>
    <font>
      <i/>
      <sz val="10"/>
      <color indexed="23"/>
      <name val="Arial"/>
      <family val="2"/>
      <charset val="238"/>
    </font>
    <font>
      <sz val="10"/>
      <color indexed="62"/>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u/>
      <sz val="10"/>
      <color indexed="12"/>
      <name val="Arial"/>
      <family val="2"/>
    </font>
    <font>
      <sz val="10"/>
      <name val="Helv"/>
      <charset val="238"/>
    </font>
    <font>
      <sz val="10"/>
      <name val="Helv"/>
      <charset val="204"/>
    </font>
    <font>
      <sz val="10"/>
      <name val="Arial"/>
      <family val="2"/>
      <charset val="204"/>
    </font>
    <font>
      <sz val="12"/>
      <color indexed="8"/>
      <name val="STE Info Office"/>
      <family val="2"/>
    </font>
    <font>
      <sz val="12"/>
      <color indexed="9"/>
      <name val="STE Info Office"/>
      <family val="2"/>
    </font>
    <font>
      <b/>
      <sz val="12"/>
      <color indexed="63"/>
      <name val="STE Info Office"/>
      <family val="2"/>
    </font>
    <font>
      <b/>
      <sz val="12"/>
      <color indexed="52"/>
      <name val="STE Info Office"/>
      <family val="2"/>
    </font>
    <font>
      <b/>
      <sz val="10"/>
      <name val="MS Sans Serif"/>
      <family val="2"/>
      <charset val="238"/>
    </font>
    <font>
      <sz val="12"/>
      <color indexed="8"/>
      <name val="Arial"/>
      <family val="2"/>
      <charset val="238"/>
    </font>
    <font>
      <sz val="9"/>
      <name val="Tahoma"/>
      <family val="2"/>
      <charset val="238"/>
    </font>
    <font>
      <sz val="12"/>
      <color indexed="62"/>
      <name val="STE Info Office"/>
      <family val="2"/>
    </font>
    <font>
      <b/>
      <sz val="12"/>
      <color indexed="8"/>
      <name val="STE Info Office"/>
      <family val="2"/>
    </font>
    <font>
      <i/>
      <sz val="12"/>
      <color indexed="23"/>
      <name val="STE Info Office"/>
      <family val="2"/>
    </font>
    <font>
      <sz val="8"/>
      <name val="Arial"/>
      <family val="2"/>
    </font>
    <font>
      <sz val="12"/>
      <color indexed="17"/>
      <name val="STE Info Office"/>
      <family val="2"/>
    </font>
    <font>
      <b/>
      <sz val="12"/>
      <name val="Arial CE"/>
      <family val="2"/>
      <charset val="238"/>
    </font>
    <font>
      <b/>
      <sz val="12"/>
      <color indexed="8"/>
      <name val="Century Gothic"/>
      <family val="2"/>
      <charset val="238"/>
    </font>
    <font>
      <sz val="6.8"/>
      <color indexed="8"/>
      <name val="Arial Unicode MS"/>
      <family val="2"/>
      <charset val="238"/>
    </font>
    <font>
      <u/>
      <sz val="7.5"/>
      <color indexed="12"/>
      <name val="Arial CE"/>
      <charset val="238"/>
    </font>
    <font>
      <sz val="10"/>
      <color indexed="8"/>
      <name val="Century Gothic"/>
      <family val="2"/>
      <charset val="238"/>
    </font>
    <font>
      <sz val="11"/>
      <color indexed="19"/>
      <name val="Calibri"/>
      <family val="2"/>
      <charset val="238"/>
    </font>
    <font>
      <b/>
      <i/>
      <sz val="16"/>
      <name val="Arial"/>
      <family val="2"/>
    </font>
    <font>
      <sz val="11"/>
      <color indexed="8"/>
      <name val="Calibri"/>
      <family val="2"/>
    </font>
    <font>
      <sz val="10"/>
      <name val="MS Sans Serif"/>
      <family val="2"/>
      <charset val="238"/>
    </font>
    <font>
      <sz val="10"/>
      <name val="Tahoma"/>
      <family val="2"/>
      <charset val="238"/>
    </font>
    <font>
      <sz val="11"/>
      <color indexed="8"/>
      <name val="Arial"/>
      <family val="2"/>
    </font>
    <font>
      <sz val="10"/>
      <color indexed="8"/>
      <name val="MS Sans Serif"/>
      <family val="2"/>
      <charset val="238"/>
    </font>
    <font>
      <sz val="11"/>
      <color indexed="8"/>
      <name val="Arial"/>
      <family val="2"/>
      <charset val="238"/>
    </font>
    <font>
      <b/>
      <sz val="11"/>
      <color indexed="8"/>
      <name val="Arial"/>
      <family val="2"/>
      <charset val="238"/>
    </font>
    <font>
      <i/>
      <sz val="10"/>
      <color indexed="21"/>
      <name val="Arial"/>
      <family val="2"/>
      <charset val="238"/>
    </font>
    <font>
      <sz val="12"/>
      <color indexed="20"/>
      <name val="STE Info Office"/>
      <family val="2"/>
    </font>
    <font>
      <sz val="10"/>
      <color indexed="8"/>
      <name val="Arial CE"/>
      <charset val="238"/>
    </font>
    <font>
      <sz val="9"/>
      <name val="Geneva"/>
      <family val="2"/>
      <charset val="238"/>
    </font>
    <font>
      <sz val="10"/>
      <name val="Univers (WN)"/>
    </font>
    <font>
      <b/>
      <sz val="18"/>
      <color indexed="62"/>
      <name val="Cambria"/>
      <family val="2"/>
    </font>
    <font>
      <b/>
      <sz val="15"/>
      <color indexed="62"/>
      <name val="STE Info Office"/>
      <family val="2"/>
    </font>
    <font>
      <b/>
      <sz val="13"/>
      <color indexed="62"/>
      <name val="STE Info Office"/>
      <family val="2"/>
    </font>
    <font>
      <b/>
      <sz val="11"/>
      <color indexed="62"/>
      <name val="STE Info Office"/>
      <family val="2"/>
    </font>
    <font>
      <sz val="12"/>
      <color indexed="52"/>
      <name val="STE Info Office"/>
      <family val="2"/>
    </font>
    <font>
      <sz val="12"/>
      <color indexed="10"/>
      <name val="STE Info Office"/>
      <family val="2"/>
    </font>
    <font>
      <sz val="12"/>
      <color indexed="8"/>
      <name val="Arial"/>
      <family val="2"/>
    </font>
    <font>
      <b/>
      <sz val="12"/>
      <color indexed="9"/>
      <name val="STE Info Office"/>
      <family val="2"/>
    </font>
    <font>
      <sz val="10"/>
      <name val="Futura Md L2"/>
      <family val="2"/>
      <charset val="238"/>
    </font>
    <font>
      <sz val="12"/>
      <name val="Helv"/>
      <family val="2"/>
    </font>
    <font>
      <sz val="10"/>
      <name val="Helv"/>
      <family val="2"/>
    </font>
    <font>
      <sz val="10"/>
      <name val="Centrepiece_PP"/>
      <charset val="238"/>
    </font>
    <font>
      <u/>
      <sz val="11"/>
      <color indexed="12"/>
      <name val="Calibri"/>
      <family val="2"/>
      <charset val="238"/>
    </font>
    <font>
      <sz val="8"/>
      <name val="Arial Narrow"/>
      <family val="2"/>
      <charset val="238"/>
    </font>
    <font>
      <sz val="11"/>
      <name val="Arial CE"/>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0"/>
      <name val="MS Sans Serif"/>
      <family val="2"/>
      <charset val="238"/>
    </font>
    <font>
      <sz val="11"/>
      <name val="Times New Roman"/>
      <family val="1"/>
      <charset val="238"/>
    </font>
    <font>
      <sz val="10"/>
      <color indexed="12"/>
      <name val="Arial"/>
      <family val="2"/>
    </font>
    <font>
      <sz val="10"/>
      <color indexed="14"/>
      <name val="Arial"/>
      <family val="2"/>
    </font>
    <font>
      <sz val="10"/>
      <color indexed="10"/>
      <name val="Arial"/>
      <family val="2"/>
    </font>
    <font>
      <sz val="18"/>
      <color indexed="54"/>
      <name val="Calibri Light"/>
      <family val="2"/>
      <charset val="238"/>
    </font>
    <font>
      <sz val="10"/>
      <color indexed="8"/>
      <name val="Calibri"/>
      <family val="2"/>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0"/>
      <color theme="1"/>
      <name val="Calibri"/>
      <family val="2"/>
      <charset val="238"/>
      <scheme val="minor"/>
    </font>
    <font>
      <b/>
      <sz val="11"/>
      <color rgb="FF3F3F3F"/>
      <name val="Calibri"/>
      <family val="2"/>
      <scheme val="minor"/>
    </font>
    <font>
      <b/>
      <sz val="18"/>
      <color theme="3"/>
      <name val="Cambria"/>
      <family val="2"/>
      <scheme val="major"/>
    </font>
    <font>
      <sz val="11"/>
      <color rgb="FFFF0000"/>
      <name val="Calibri"/>
      <family val="2"/>
      <scheme val="minor"/>
    </font>
    <font>
      <sz val="10"/>
      <color rgb="FF000000"/>
      <name val="Arial"/>
      <family val="2"/>
    </font>
    <font>
      <sz val="10"/>
      <color theme="4" tint="-0.249977111117893"/>
      <name val="Verdana"/>
      <family val="2"/>
      <charset val="238"/>
    </font>
    <font>
      <sz val="9"/>
      <name val="Calibri"/>
      <family val="2"/>
      <charset val="238"/>
      <scheme val="minor"/>
    </font>
    <font>
      <b/>
      <sz val="10"/>
      <name val="Calibri"/>
      <family val="2"/>
      <charset val="238"/>
      <scheme val="minor"/>
    </font>
    <font>
      <sz val="10"/>
      <name val="Calibri"/>
      <family val="2"/>
      <charset val="238"/>
      <scheme val="minor"/>
    </font>
    <font>
      <b/>
      <sz val="9"/>
      <name val="Calibri"/>
      <family val="2"/>
      <charset val="238"/>
      <scheme val="minor"/>
    </font>
    <font>
      <sz val="11"/>
      <name val="Calibri"/>
      <family val="2"/>
      <charset val="238"/>
      <scheme val="minor"/>
    </font>
    <font>
      <b/>
      <i/>
      <sz val="9"/>
      <name val="Calibri"/>
      <family val="2"/>
      <charset val="238"/>
      <scheme val="minor"/>
    </font>
    <font>
      <sz val="12"/>
      <name val="Calibri"/>
      <family val="2"/>
      <charset val="238"/>
      <scheme val="minor"/>
    </font>
    <font>
      <b/>
      <i/>
      <sz val="10"/>
      <name val="Calibri"/>
      <family val="2"/>
      <charset val="238"/>
      <scheme val="minor"/>
    </font>
    <font>
      <sz val="9"/>
      <color rgb="FFFF0000"/>
      <name val="Calibri"/>
      <family val="2"/>
      <charset val="238"/>
      <scheme val="minor"/>
    </font>
    <font>
      <i/>
      <sz val="9"/>
      <name val="Calibri"/>
      <family val="2"/>
      <charset val="238"/>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b/>
      <i/>
      <sz val="9"/>
      <name val="Calibri"/>
      <family val="2"/>
      <scheme val="minor"/>
    </font>
    <font>
      <b/>
      <sz val="12"/>
      <name val="Calibri"/>
      <family val="2"/>
      <scheme val="minor"/>
    </font>
    <font>
      <sz val="12"/>
      <name val="Calibri"/>
      <family val="2"/>
      <scheme val="minor"/>
    </font>
    <font>
      <sz val="9"/>
      <color rgb="FFFF0000"/>
      <name val="Calibri"/>
      <family val="2"/>
      <scheme val="minor"/>
    </font>
    <font>
      <i/>
      <sz val="8"/>
      <name val="Calibri"/>
      <family val="2"/>
      <charset val="238"/>
      <scheme val="minor"/>
    </font>
    <font>
      <sz val="9"/>
      <color indexed="10"/>
      <name val="Calibri"/>
      <family val="2"/>
      <charset val="238"/>
      <scheme val="minor"/>
    </font>
    <font>
      <sz val="9"/>
      <name val="Calibri"/>
      <family val="2"/>
      <charset val="238"/>
    </font>
    <font>
      <sz val="9"/>
      <color theme="1"/>
      <name val="Calibri"/>
      <family val="2"/>
      <charset val="238"/>
      <scheme val="minor"/>
    </font>
    <font>
      <i/>
      <sz val="10"/>
      <name val="Calibri"/>
      <family val="2"/>
      <charset val="238"/>
      <scheme val="minor"/>
    </font>
    <font>
      <i/>
      <sz val="9"/>
      <name val="Calibri"/>
      <family val="2"/>
    </font>
    <font>
      <sz val="9"/>
      <name val="Calibri"/>
      <family val="2"/>
    </font>
    <font>
      <u/>
      <sz val="9"/>
      <name val="Calibri"/>
      <family val="2"/>
      <scheme val="minor"/>
    </font>
    <font>
      <vertAlign val="superscript"/>
      <sz val="9"/>
      <name val="Calibri"/>
      <family val="2"/>
      <charset val="238"/>
    </font>
    <font>
      <i/>
      <sz val="9"/>
      <name val="Calibri"/>
      <family val="2"/>
      <scheme val="minor"/>
    </font>
    <font>
      <sz val="14"/>
      <name val="Calibri"/>
      <family val="2"/>
      <scheme val="minor"/>
    </font>
    <font>
      <b/>
      <sz val="14"/>
      <name val="Calibri"/>
      <family val="2"/>
      <scheme val="minor"/>
    </font>
    <font>
      <sz val="14"/>
      <color theme="4" tint="-0.249977111117893"/>
      <name val="Calibri"/>
      <family val="2"/>
      <scheme val="minor"/>
    </font>
    <font>
      <b/>
      <sz val="16"/>
      <name val="Calibri"/>
      <family val="2"/>
      <scheme val="minor"/>
    </font>
    <font>
      <sz val="9"/>
      <color theme="3"/>
      <name val="Calibri"/>
      <family val="2"/>
      <charset val="238"/>
      <scheme val="minor"/>
    </font>
    <font>
      <sz val="11"/>
      <name val="Arial"/>
      <family val="1"/>
    </font>
    <font>
      <b/>
      <sz val="11"/>
      <color indexed="10"/>
      <name val="Calibri"/>
      <family val="2"/>
      <charset val="238"/>
    </font>
    <font>
      <sz val="12"/>
      <name val="Times New Roman"/>
      <family val="1"/>
      <charset val="238"/>
    </font>
    <font>
      <b/>
      <sz val="15"/>
      <color indexed="62"/>
      <name val="Calibri"/>
      <family val="2"/>
      <charset val="238"/>
    </font>
    <font>
      <b/>
      <sz val="13"/>
      <color indexed="62"/>
      <name val="Calibri"/>
      <family val="2"/>
      <charset val="238"/>
    </font>
    <font>
      <b/>
      <sz val="11"/>
      <color indexed="62"/>
      <name val="Calibri"/>
      <family val="2"/>
      <charset val="238"/>
    </font>
    <font>
      <sz val="12"/>
      <name val="Tms Rmn"/>
    </font>
    <font>
      <sz val="10"/>
      <name val="CRO_Bookman-Normal"/>
      <charset val="238"/>
    </font>
    <font>
      <b/>
      <sz val="11"/>
      <name val="Arial CE"/>
      <family val="2"/>
      <charset val="238"/>
    </font>
    <font>
      <b/>
      <sz val="18"/>
      <color indexed="62"/>
      <name val="Cambria"/>
      <family val="2"/>
      <charset val="238"/>
    </font>
    <font>
      <sz val="11"/>
      <color rgb="FF006100"/>
      <name val="Arial"/>
      <family val="2"/>
      <charset val="238"/>
    </font>
    <font>
      <sz val="10"/>
      <color rgb="FF000000"/>
      <name val="Arial"/>
      <family val="2"/>
      <charset val="238"/>
    </font>
    <font>
      <sz val="9"/>
      <color rgb="FFFF0000"/>
      <name val="Arial CE"/>
      <charset val="238"/>
    </font>
    <font>
      <b/>
      <sz val="11"/>
      <name val="Arial"/>
      <family val="2"/>
      <charset val="238"/>
    </font>
    <font>
      <b/>
      <sz val="10"/>
      <name val="Arial"/>
      <family val="2"/>
    </font>
    <font>
      <b/>
      <sz val="8"/>
      <name val="Calibri"/>
      <family val="2"/>
      <scheme val="minor"/>
    </font>
    <font>
      <i/>
      <sz val="8"/>
      <name val="Calibri"/>
      <family val="2"/>
      <scheme val="minor"/>
    </font>
    <font>
      <sz val="8"/>
      <name val="Calibri"/>
      <family val="2"/>
      <scheme val="minor"/>
    </font>
    <font>
      <sz val="10"/>
      <name val="Calibri"/>
      <family val="2"/>
    </font>
    <font>
      <sz val="11"/>
      <name val="Calibri"/>
      <family val="2"/>
      <scheme val="minor"/>
    </font>
    <font>
      <b/>
      <sz val="10"/>
      <name val="Arial Narrow"/>
      <family val="2"/>
      <charset val="238"/>
    </font>
    <font>
      <sz val="9"/>
      <name val="Arial"/>
      <family val="2"/>
    </font>
    <font>
      <b/>
      <sz val="9"/>
      <name val="Arial Narrow"/>
      <family val="2"/>
      <charset val="238"/>
    </font>
    <font>
      <sz val="9"/>
      <name val="Arial CE"/>
      <family val="2"/>
      <charset val="238"/>
    </font>
  </fonts>
  <fills count="96">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27"/>
        <bgColor indexed="41"/>
      </patternFill>
    </fill>
    <fill>
      <patternFill patternType="solid">
        <fgColor indexed="31"/>
      </patternFill>
    </fill>
    <fill>
      <patternFill patternType="solid">
        <fgColor indexed="47"/>
        <bgColor indexed="22"/>
      </patternFill>
    </fill>
    <fill>
      <patternFill patternType="solid">
        <fgColor indexed="45"/>
      </patternFill>
    </fill>
    <fill>
      <patternFill patternType="solid">
        <fgColor indexed="9"/>
        <bgColor indexed="26"/>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31"/>
        <bgColor indexed="22"/>
      </patternFill>
    </fill>
    <fill>
      <patternFill patternType="solid">
        <fgColor indexed="27"/>
      </patternFill>
    </fill>
    <fill>
      <patternFill patternType="solid">
        <fgColor indexed="42"/>
        <b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13"/>
        <bgColor indexed="64"/>
      </patternFill>
    </fill>
    <fill>
      <patternFill patternType="solid">
        <fgColor indexed="53"/>
        <bgColor indexed="64"/>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2"/>
        <bgColor indexed="31"/>
      </patternFill>
    </fill>
    <fill>
      <patternFill patternType="solid">
        <fgColor indexed="11"/>
      </patternFill>
    </fill>
    <fill>
      <patternFill patternType="solid">
        <fgColor indexed="43"/>
        <bgColor indexed="26"/>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7"/>
        <bgColor indexed="21"/>
      </patternFill>
    </fill>
    <fill>
      <patternFill patternType="solid">
        <fgColor indexed="52"/>
      </patternFill>
    </fill>
    <fill>
      <patternFill patternType="solid">
        <fgColor indexed="57"/>
      </patternFill>
    </fill>
    <fill>
      <patternFill patternType="solid">
        <fgColor indexed="62"/>
      </patternFill>
    </fill>
    <fill>
      <patternFill patternType="solid">
        <fgColor indexed="53"/>
        <bgColor indexed="52"/>
      </patternFill>
    </fill>
    <fill>
      <patternFill patternType="solid">
        <fgColor indexed="10"/>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53"/>
      </patternFill>
    </fill>
    <fill>
      <patternFill patternType="solid">
        <fgColor indexed="54"/>
      </patternFill>
    </fill>
    <fill>
      <patternFill patternType="solid">
        <fgColor indexed="45"/>
        <bgColor indexed="29"/>
      </patternFill>
    </fill>
    <fill>
      <patternFill patternType="solid">
        <fgColor indexed="55"/>
      </patternFill>
    </fill>
    <fill>
      <patternFill patternType="solid">
        <fgColor indexed="26"/>
        <bgColor indexed="43"/>
      </patternFill>
    </fill>
    <fill>
      <patternFill patternType="solid">
        <fgColor indexed="26"/>
        <bgColor indexed="64"/>
      </patternFill>
    </fill>
    <fill>
      <patternFill patternType="solid">
        <fgColor indexed="55"/>
        <bgColor indexed="22"/>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4"/>
        <bgColor theme="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bgColor theme="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bgColor theme="6"/>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7"/>
        <bgColor theme="7"/>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bgColor theme="9"/>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theme="0" tint="-0.14996795556505021"/>
        <bgColor indexed="64"/>
      </patternFill>
    </fill>
    <fill>
      <patternFill patternType="solid">
        <fgColor rgb="FFFFEB9C"/>
        <bgColor rgb="FFFFEB9C"/>
      </patternFill>
    </fill>
    <fill>
      <patternFill patternType="solid">
        <fgColor rgb="FFFFFFCC"/>
        <bgColor rgb="FFFFFFCC"/>
      </patternFill>
    </fill>
    <fill>
      <patternFill patternType="solid">
        <fgColor rgb="FFC6EFCE"/>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indexed="56"/>
      </patternFill>
    </fill>
    <fill>
      <patternFill patternType="solid">
        <fgColor indexed="47"/>
        <bgColor indexed="64"/>
      </patternFill>
    </fill>
    <fill>
      <patternFill patternType="solid">
        <fgColor theme="7" tint="0.79998168889431442"/>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indexed="49"/>
      </bottom>
      <diagonal/>
    </border>
    <border>
      <left/>
      <right/>
      <top style="hair">
        <color indexed="8"/>
      </top>
      <bottom style="hair">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3468">
    <xf numFmtId="0" fontId="0" fillId="0" borderId="0"/>
    <xf numFmtId="0" fontId="11" fillId="0" borderId="0"/>
    <xf numFmtId="0" fontId="15" fillId="0" borderId="0"/>
    <xf numFmtId="0" fontId="15" fillId="0" borderId="0"/>
    <xf numFmtId="0" fontId="15" fillId="0" borderId="0"/>
    <xf numFmtId="0" fontId="15" fillId="0" borderId="0"/>
    <xf numFmtId="0" fontId="36" fillId="0" borderId="0" applyNumberForma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66" fillId="0" borderId="0">
      <alignment horizontal="left" vertical="top" wrapText="1"/>
    </xf>
    <xf numFmtId="0" fontId="15" fillId="0" borderId="0"/>
    <xf numFmtId="0" fontId="13" fillId="0" borderId="0"/>
    <xf numFmtId="0" fontId="86" fillId="0" borderId="0"/>
    <xf numFmtId="0" fontId="87" fillId="0" borderId="0"/>
    <xf numFmtId="0" fontId="88" fillId="0" borderId="0"/>
    <xf numFmtId="0" fontId="87" fillId="0" borderId="0"/>
    <xf numFmtId="0" fontId="13" fillId="0" borderId="0"/>
    <xf numFmtId="0" fontId="19" fillId="0" borderId="0"/>
    <xf numFmtId="0" fontId="19" fillId="0" borderId="0"/>
    <xf numFmtId="0" fontId="13" fillId="0" borderId="0"/>
    <xf numFmtId="4" fontId="15" fillId="0" borderId="0">
      <alignment vertical="top"/>
    </xf>
    <xf numFmtId="0" fontId="66" fillId="3" borderId="0" applyNumberFormat="0" applyFont="0" applyBorder="0" applyAlignment="0" applyProtection="0">
      <alignment vertical="center"/>
    </xf>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08"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08"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108"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08"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108"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08"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89" fillId="9"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9" borderId="0" applyNumberFormat="0" applyBorder="0" applyAlignment="0" applyProtection="0"/>
    <xf numFmtId="0" fontId="89" fillId="13" borderId="0" applyNumberFormat="0" applyBorder="0" applyAlignment="0" applyProtection="0"/>
    <xf numFmtId="0" fontId="89" fillId="15" borderId="0" applyNumberFormat="0" applyBorder="0" applyAlignment="0" applyProtection="0"/>
    <xf numFmtId="0" fontId="42" fillId="5" borderId="0" applyNumberFormat="0" applyBorder="0" applyAlignment="0" applyProtection="0"/>
    <xf numFmtId="0" fontId="46" fillId="5" borderId="0" applyNumberFormat="0" applyBorder="0" applyAlignment="0" applyProtection="0"/>
    <xf numFmtId="0" fontId="46" fillId="13" borderId="0" applyNumberFormat="0" applyBorder="0" applyAlignment="0" applyProtection="0"/>
    <xf numFmtId="0" fontId="42" fillId="7" borderId="0" applyNumberFormat="0" applyBorder="0" applyAlignment="0" applyProtection="0"/>
    <xf numFmtId="0" fontId="46" fillId="7" borderId="0" applyNumberFormat="0" applyBorder="0" applyAlignment="0" applyProtection="0"/>
    <xf numFmtId="0" fontId="46" fillId="15" borderId="0" applyNumberFormat="0" applyBorder="0" applyAlignment="0" applyProtection="0"/>
    <xf numFmtId="0" fontId="42" fillId="9" borderId="0" applyNumberFormat="0" applyBorder="0" applyAlignment="0" applyProtection="0"/>
    <xf numFmtId="0" fontId="46" fillId="9" borderId="0" applyNumberFormat="0" applyBorder="0" applyAlignment="0" applyProtection="0"/>
    <xf numFmtId="0" fontId="46" fillId="17" borderId="0" applyNumberFormat="0" applyBorder="0" applyAlignment="0" applyProtection="0"/>
    <xf numFmtId="0" fontId="42" fillId="11" borderId="0" applyNumberFormat="0" applyBorder="0" applyAlignment="0" applyProtection="0"/>
    <xf numFmtId="0" fontId="46" fillId="11" borderId="0" applyNumberFormat="0" applyBorder="0" applyAlignment="0" applyProtection="0"/>
    <xf numFmtId="0" fontId="46" fillId="16" borderId="0" applyNumberFormat="0" applyBorder="0" applyAlignment="0" applyProtection="0"/>
    <xf numFmtId="0" fontId="42" fillId="13" borderId="0" applyNumberFormat="0" applyBorder="0" applyAlignment="0" applyProtection="0"/>
    <xf numFmtId="0" fontId="46" fillId="13" borderId="0" applyNumberFormat="0" applyBorder="0" applyAlignment="0" applyProtection="0"/>
    <xf numFmtId="0" fontId="46" fillId="5" borderId="0" applyNumberFormat="0" applyBorder="0" applyAlignment="0" applyProtection="0"/>
    <xf numFmtId="0" fontId="42" fillId="15" borderId="0" applyNumberFormat="0" applyBorder="0" applyAlignment="0" applyProtection="0"/>
    <xf numFmtId="0" fontId="46" fillId="15" borderId="0" applyNumberFormat="0" applyBorder="0" applyAlignment="0" applyProtection="0"/>
    <xf numFmtId="0" fontId="46" fillId="9" borderId="0" applyNumberFormat="0" applyBorder="0" applyAlignment="0" applyProtection="0"/>
    <xf numFmtId="0" fontId="19" fillId="18" borderId="0" applyNumberFormat="0" applyFont="0" applyBorder="0" applyAlignment="0" applyProtection="0">
      <alignment vertical="center"/>
    </xf>
    <xf numFmtId="0" fontId="66" fillId="19" borderId="0" applyNumberFormat="0" applyFont="0" applyBorder="0" applyAlignment="0" applyProtection="0">
      <alignment vertical="center"/>
    </xf>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108"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08"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08"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08"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108"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108"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89" fillId="27" borderId="0" applyNumberFormat="0" applyBorder="0" applyAlignment="0" applyProtection="0"/>
    <xf numFmtId="0" fontId="89" fillId="22" borderId="0" applyNumberFormat="0" applyBorder="0" applyAlignment="0" applyProtection="0"/>
    <xf numFmtId="0" fontId="89" fillId="28" borderId="0" applyNumberFormat="0" applyBorder="0" applyAlignment="0" applyProtection="0"/>
    <xf numFmtId="0" fontId="89" fillId="27" borderId="0" applyNumberFormat="0" applyBorder="0" applyAlignment="0" applyProtection="0"/>
    <xf numFmtId="0" fontId="89" fillId="21" borderId="0" applyNumberFormat="0" applyBorder="0" applyAlignment="0" applyProtection="0"/>
    <xf numFmtId="0" fontId="89" fillId="15" borderId="0" applyNumberFormat="0" applyBorder="0" applyAlignment="0" applyProtection="0"/>
    <xf numFmtId="0" fontId="46" fillId="21" borderId="0" applyNumberFormat="0" applyBorder="0" applyAlignment="0" applyProtection="0"/>
    <xf numFmtId="0" fontId="42" fillId="22" borderId="0" applyNumberFormat="0" applyBorder="0" applyAlignment="0" applyProtection="0"/>
    <xf numFmtId="0" fontId="46" fillId="22" borderId="0" applyNumberFormat="0" applyBorder="0" applyAlignment="0" applyProtection="0"/>
    <xf numFmtId="0" fontId="46" fillId="15" borderId="0" applyNumberFormat="0" applyBorder="0" applyAlignment="0" applyProtection="0"/>
    <xf numFmtId="0" fontId="42"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2" fillId="11" borderId="0" applyNumberFormat="0" applyBorder="0" applyAlignment="0" applyProtection="0"/>
    <xf numFmtId="0" fontId="46" fillId="11" borderId="0" applyNumberFormat="0" applyBorder="0" applyAlignment="0" applyProtection="0"/>
    <xf numFmtId="0" fontId="46" fillId="28" borderId="0" applyNumberFormat="0" applyBorder="0" applyAlignment="0" applyProtection="0"/>
    <xf numFmtId="0" fontId="42" fillId="21" borderId="0" applyNumberFormat="0" applyBorder="0" applyAlignment="0" applyProtection="0"/>
    <xf numFmtId="0" fontId="46" fillId="21" borderId="0" applyNumberFormat="0" applyBorder="0" applyAlignment="0" applyProtection="0"/>
    <xf numFmtId="0" fontId="42" fillId="26" borderId="0" applyNumberFormat="0" applyBorder="0" applyAlignment="0" applyProtection="0"/>
    <xf numFmtId="0" fontId="46" fillId="26" borderId="0" applyNumberFormat="0" applyBorder="0" applyAlignment="0" applyProtection="0"/>
    <xf numFmtId="0" fontId="46" fillId="28" borderId="0" applyNumberFormat="0" applyBorder="0" applyAlignment="0" applyProtection="0"/>
    <xf numFmtId="0" fontId="42"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7" fillId="20"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135"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6"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135"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35"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135"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35"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135"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90" fillId="32" borderId="0" applyNumberFormat="0" applyBorder="0" applyAlignment="0" applyProtection="0"/>
    <xf numFmtId="0" fontId="90" fillId="22" borderId="0" applyNumberFormat="0" applyBorder="0" applyAlignment="0" applyProtection="0"/>
    <xf numFmtId="0" fontId="90" fillId="28" borderId="0" applyNumberFormat="0" applyBorder="0" applyAlignment="0" applyProtection="0"/>
    <xf numFmtId="0" fontId="90" fillId="27" borderId="0" applyNumberFormat="0" applyBorder="0" applyAlignment="0" applyProtection="0"/>
    <xf numFmtId="0" fontId="90" fillId="32" borderId="0" applyNumberFormat="0" applyBorder="0" applyAlignment="0" applyProtection="0"/>
    <xf numFmtId="0" fontId="90" fillId="15" borderId="0" applyNumberFormat="0" applyBorder="0" applyAlignment="0" applyProtection="0"/>
    <xf numFmtId="0" fontId="69" fillId="29" borderId="0" applyNumberFormat="0" applyBorder="0" applyAlignment="0" applyProtection="0"/>
    <xf numFmtId="0" fontId="47" fillId="29" borderId="0" applyNumberFormat="0" applyBorder="0" applyAlignment="0" applyProtection="0"/>
    <xf numFmtId="0" fontId="46" fillId="21" borderId="0" applyNumberFormat="0" applyBorder="0" applyAlignment="0" applyProtection="0"/>
    <xf numFmtId="0" fontId="69" fillId="22" borderId="0" applyNumberFormat="0" applyBorder="0" applyAlignment="0" applyProtection="0"/>
    <xf numFmtId="0" fontId="47" fillId="22" borderId="0" applyNumberFormat="0" applyBorder="0" applyAlignment="0" applyProtection="0"/>
    <xf numFmtId="0" fontId="46" fillId="15" borderId="0" applyNumberFormat="0" applyBorder="0" applyAlignment="0" applyProtection="0"/>
    <xf numFmtId="0" fontId="69" fillId="24" borderId="0" applyNumberFormat="0" applyBorder="0" applyAlignment="0" applyProtection="0"/>
    <xf numFmtId="0" fontId="47" fillId="24" borderId="0" applyNumberFormat="0" applyBorder="0" applyAlignment="0" applyProtection="0"/>
    <xf numFmtId="0" fontId="46" fillId="27" borderId="0" applyNumberFormat="0" applyBorder="0" applyAlignment="0" applyProtection="0"/>
    <xf numFmtId="0" fontId="69" fillId="30" borderId="0" applyNumberFormat="0" applyBorder="0" applyAlignment="0" applyProtection="0"/>
    <xf numFmtId="0" fontId="47" fillId="30" borderId="0" applyNumberFormat="0" applyBorder="0" applyAlignment="0" applyProtection="0"/>
    <xf numFmtId="0" fontId="46" fillId="28" borderId="0" applyNumberFormat="0" applyBorder="0" applyAlignment="0" applyProtection="0"/>
    <xf numFmtId="0" fontId="69" fillId="32" borderId="0" applyNumberFormat="0" applyBorder="0" applyAlignment="0" applyProtection="0"/>
    <xf numFmtId="0" fontId="47" fillId="32" borderId="0" applyNumberFormat="0" applyBorder="0" applyAlignment="0" applyProtection="0"/>
    <xf numFmtId="0" fontId="46" fillId="32" borderId="0" applyNumberFormat="0" applyBorder="0" applyAlignment="0" applyProtection="0"/>
    <xf numFmtId="0" fontId="69" fillId="34" borderId="0" applyNumberFormat="0" applyBorder="0" applyAlignment="0" applyProtection="0"/>
    <xf numFmtId="0" fontId="47" fillId="34" borderId="0" applyNumberFormat="0" applyBorder="0" applyAlignment="0" applyProtection="0"/>
    <xf numFmtId="0" fontId="46" fillId="35" borderId="0" applyNumberFormat="0" applyBorder="0" applyAlignment="0" applyProtection="0"/>
    <xf numFmtId="0" fontId="19" fillId="0" borderId="0"/>
    <xf numFmtId="0" fontId="47" fillId="31" borderId="0" applyNumberFormat="0" applyBorder="0" applyAlignment="0" applyProtection="0"/>
    <xf numFmtId="0" fontId="158" fillId="49" borderId="0" applyNumberFormat="0" applyBorder="0" applyAlignment="0" applyProtection="0"/>
    <xf numFmtId="0" fontId="9" fillId="49" borderId="0" applyNumberFormat="0" applyBorder="0" applyAlignment="0" applyProtection="0"/>
    <xf numFmtId="0" fontId="158" fillId="50" borderId="0" applyNumberFormat="0" applyBorder="0" applyAlignment="0" applyProtection="0"/>
    <xf numFmtId="0" fontId="9" fillId="50" borderId="0" applyNumberFormat="0" applyBorder="0" applyAlignment="0" applyProtection="0"/>
    <xf numFmtId="0" fontId="159" fillId="51" borderId="0" applyNumberFormat="0" applyBorder="0" applyAlignment="0" applyProtection="0"/>
    <xf numFmtId="0" fontId="38" fillId="51" borderId="0" applyNumberFormat="0" applyBorder="0" applyAlignment="0" applyProtection="0"/>
    <xf numFmtId="0" fontId="47" fillId="36" borderId="0" applyNumberFormat="0" applyBorder="0" applyAlignment="0" applyProtection="0"/>
    <xf numFmtId="0" fontId="38" fillId="52" borderId="0" applyNumberFormat="0" applyBorder="0" applyAlignment="0" applyProtection="0"/>
    <xf numFmtId="0" fontId="47" fillId="36" borderId="0" applyNumberFormat="0" applyBorder="0" applyAlignment="0" applyProtection="0"/>
    <xf numFmtId="0" fontId="159" fillId="52" borderId="0" applyNumberFormat="0" applyBorder="0" applyAlignment="0" applyProtection="0"/>
    <xf numFmtId="0" fontId="47" fillId="36" borderId="0" applyNumberFormat="0" applyBorder="0" applyAlignment="0" applyProtection="0"/>
    <xf numFmtId="0" fontId="38" fillId="52" borderId="0" applyNumberFormat="0" applyBorder="0" applyAlignment="0" applyProtection="0"/>
    <xf numFmtId="0" fontId="135" fillId="36" borderId="0" applyNumberFormat="0" applyBorder="0" applyAlignment="0" applyProtection="0"/>
    <xf numFmtId="0" fontId="47" fillId="36" borderId="0" applyNumberFormat="0" applyBorder="0" applyAlignment="0" applyProtection="0"/>
    <xf numFmtId="0" fontId="38" fillId="52"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158" fillId="53" borderId="0" applyNumberFormat="0" applyBorder="0" applyAlignment="0" applyProtection="0"/>
    <xf numFmtId="0" fontId="9" fillId="53" borderId="0" applyNumberFormat="0" applyBorder="0" applyAlignment="0" applyProtection="0"/>
    <xf numFmtId="0" fontId="158" fillId="54" borderId="0" applyNumberFormat="0" applyBorder="0" applyAlignment="0" applyProtection="0"/>
    <xf numFmtId="0" fontId="9" fillId="54" borderId="0" applyNumberFormat="0" applyBorder="0" applyAlignment="0" applyProtection="0"/>
    <xf numFmtId="0" fontId="159" fillId="55" borderId="0" applyNumberFormat="0" applyBorder="0" applyAlignment="0" applyProtection="0"/>
    <xf numFmtId="0" fontId="38" fillId="55" borderId="0" applyNumberFormat="0" applyBorder="0" applyAlignment="0" applyProtection="0"/>
    <xf numFmtId="0" fontId="47" fillId="38" borderId="0" applyNumberFormat="0" applyBorder="0" applyAlignment="0" applyProtection="0"/>
    <xf numFmtId="0" fontId="38" fillId="56" borderId="0" applyNumberFormat="0" applyBorder="0" applyAlignment="0" applyProtection="0"/>
    <xf numFmtId="0" fontId="47" fillId="38" borderId="0" applyNumberFormat="0" applyBorder="0" applyAlignment="0" applyProtection="0"/>
    <xf numFmtId="0" fontId="159" fillId="56" borderId="0" applyNumberFormat="0" applyBorder="0" applyAlignment="0" applyProtection="0"/>
    <xf numFmtId="0" fontId="47" fillId="38" borderId="0" applyNumberFormat="0" applyBorder="0" applyAlignment="0" applyProtection="0"/>
    <xf numFmtId="0" fontId="38" fillId="56" borderId="0" applyNumberFormat="0" applyBorder="0" applyAlignment="0" applyProtection="0"/>
    <xf numFmtId="0" fontId="135" fillId="38" borderId="0" applyNumberFormat="0" applyBorder="0" applyAlignment="0" applyProtection="0"/>
    <xf numFmtId="0" fontId="47" fillId="38" borderId="0" applyNumberFormat="0" applyBorder="0" applyAlignment="0" applyProtection="0"/>
    <xf numFmtId="0" fontId="38" fillId="56"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158" fillId="57" borderId="0" applyNumberFormat="0" applyBorder="0" applyAlignment="0" applyProtection="0"/>
    <xf numFmtId="0" fontId="9" fillId="57" borderId="0" applyNumberFormat="0" applyBorder="0" applyAlignment="0" applyProtection="0"/>
    <xf numFmtId="0" fontId="158" fillId="58" borderId="0" applyNumberFormat="0" applyBorder="0" applyAlignment="0" applyProtection="0"/>
    <xf numFmtId="0" fontId="9" fillId="58" borderId="0" applyNumberFormat="0" applyBorder="0" applyAlignment="0" applyProtection="0"/>
    <xf numFmtId="0" fontId="159" fillId="59" borderId="0" applyNumberFormat="0" applyBorder="0" applyAlignment="0" applyProtection="0"/>
    <xf numFmtId="0" fontId="38" fillId="59" borderId="0" applyNumberFormat="0" applyBorder="0" applyAlignment="0" applyProtection="0"/>
    <xf numFmtId="0" fontId="47" fillId="35" borderId="0" applyNumberFormat="0" applyBorder="0" applyAlignment="0" applyProtection="0"/>
    <xf numFmtId="0" fontId="38" fillId="60" borderId="0" applyNumberFormat="0" applyBorder="0" applyAlignment="0" applyProtection="0"/>
    <xf numFmtId="0" fontId="47" fillId="35" borderId="0" applyNumberFormat="0" applyBorder="0" applyAlignment="0" applyProtection="0"/>
    <xf numFmtId="0" fontId="159" fillId="60" borderId="0" applyNumberFormat="0" applyBorder="0" applyAlignment="0" applyProtection="0"/>
    <xf numFmtId="0" fontId="47" fillId="35" borderId="0" applyNumberFormat="0" applyBorder="0" applyAlignment="0" applyProtection="0"/>
    <xf numFmtId="0" fontId="38" fillId="60" borderId="0" applyNumberFormat="0" applyBorder="0" applyAlignment="0" applyProtection="0"/>
    <xf numFmtId="0" fontId="135" fillId="35" borderId="0" applyNumberFormat="0" applyBorder="0" applyAlignment="0" applyProtection="0"/>
    <xf numFmtId="0" fontId="47" fillId="35" borderId="0" applyNumberFormat="0" applyBorder="0" applyAlignment="0" applyProtection="0"/>
    <xf numFmtId="0" fontId="38" fillId="60"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40" borderId="0" applyNumberFormat="0" applyBorder="0" applyAlignment="0" applyProtection="0"/>
    <xf numFmtId="0" fontId="158" fillId="61" borderId="0" applyNumberFormat="0" applyBorder="0" applyAlignment="0" applyProtection="0"/>
    <xf numFmtId="0" fontId="9" fillId="61" borderId="0" applyNumberFormat="0" applyBorder="0" applyAlignment="0" applyProtection="0"/>
    <xf numFmtId="0" fontId="158" fillId="62" borderId="0" applyNumberFormat="0" applyBorder="0" applyAlignment="0" applyProtection="0"/>
    <xf numFmtId="0" fontId="9" fillId="62" borderId="0" applyNumberFormat="0" applyBorder="0" applyAlignment="0" applyProtection="0"/>
    <xf numFmtId="0" fontId="159" fillId="63" borderId="0" applyNumberFormat="0" applyBorder="0" applyAlignment="0" applyProtection="0"/>
    <xf numFmtId="0" fontId="38" fillId="63" borderId="0" applyNumberFormat="0" applyBorder="0" applyAlignment="0" applyProtection="0"/>
    <xf numFmtId="0" fontId="47" fillId="30" borderId="0" applyNumberFormat="0" applyBorder="0" applyAlignment="0" applyProtection="0"/>
    <xf numFmtId="0" fontId="38" fillId="64" borderId="0" applyNumberFormat="0" applyBorder="0" applyAlignment="0" applyProtection="0"/>
    <xf numFmtId="0" fontId="47" fillId="30" borderId="0" applyNumberFormat="0" applyBorder="0" applyAlignment="0" applyProtection="0"/>
    <xf numFmtId="0" fontId="159" fillId="64" borderId="0" applyNumberFormat="0" applyBorder="0" applyAlignment="0" applyProtection="0"/>
    <xf numFmtId="0" fontId="47" fillId="30" borderId="0" applyNumberFormat="0" applyBorder="0" applyAlignment="0" applyProtection="0"/>
    <xf numFmtId="0" fontId="38" fillId="64" borderId="0" applyNumberFormat="0" applyBorder="0" applyAlignment="0" applyProtection="0"/>
    <xf numFmtId="0" fontId="135" fillId="30" borderId="0" applyNumberFormat="0" applyBorder="0" applyAlignment="0" applyProtection="0"/>
    <xf numFmtId="0" fontId="47" fillId="30" borderId="0" applyNumberFormat="0" applyBorder="0" applyAlignment="0" applyProtection="0"/>
    <xf numFmtId="0" fontId="38" fillId="64"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41" borderId="0" applyNumberFormat="0" applyBorder="0" applyAlignment="0" applyProtection="0"/>
    <xf numFmtId="0" fontId="158" fillId="65" borderId="0" applyNumberFormat="0" applyBorder="0" applyAlignment="0" applyProtection="0"/>
    <xf numFmtId="0" fontId="9" fillId="65" borderId="0" applyNumberFormat="0" applyBorder="0" applyAlignment="0" applyProtection="0"/>
    <xf numFmtId="0" fontId="158" fillId="66" borderId="0" applyNumberFormat="0" applyBorder="0" applyAlignment="0" applyProtection="0"/>
    <xf numFmtId="0" fontId="9" fillId="66" borderId="0" applyNumberFormat="0" applyBorder="0" applyAlignment="0" applyProtection="0"/>
    <xf numFmtId="0" fontId="159" fillId="67" borderId="0" applyNumberFormat="0" applyBorder="0" applyAlignment="0" applyProtection="0"/>
    <xf numFmtId="0" fontId="38" fillId="67" borderId="0" applyNumberFormat="0" applyBorder="0" applyAlignment="0" applyProtection="0"/>
    <xf numFmtId="0" fontId="47" fillId="32" borderId="0" applyNumberFormat="0" applyBorder="0" applyAlignment="0" applyProtection="0"/>
    <xf numFmtId="0" fontId="38" fillId="68" borderId="0" applyNumberFormat="0" applyBorder="0" applyAlignment="0" applyProtection="0"/>
    <xf numFmtId="0" fontId="47" fillId="32" borderId="0" applyNumberFormat="0" applyBorder="0" applyAlignment="0" applyProtection="0"/>
    <xf numFmtId="0" fontId="159" fillId="68" borderId="0" applyNumberFormat="0" applyBorder="0" applyAlignment="0" applyProtection="0"/>
    <xf numFmtId="0" fontId="47" fillId="32" borderId="0" applyNumberFormat="0" applyBorder="0" applyAlignment="0" applyProtection="0"/>
    <xf numFmtId="0" fontId="38" fillId="68" borderId="0" applyNumberFormat="0" applyBorder="0" applyAlignment="0" applyProtection="0"/>
    <xf numFmtId="0" fontId="135" fillId="32" borderId="0" applyNumberFormat="0" applyBorder="0" applyAlignment="0" applyProtection="0"/>
    <xf numFmtId="0" fontId="47" fillId="32" borderId="0" applyNumberFormat="0" applyBorder="0" applyAlignment="0" applyProtection="0"/>
    <xf numFmtId="0" fontId="38" fillId="68"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58" fillId="69" borderId="0" applyNumberFormat="0" applyBorder="0" applyAlignment="0" applyProtection="0"/>
    <xf numFmtId="0" fontId="9" fillId="69" borderId="0" applyNumberFormat="0" applyBorder="0" applyAlignment="0" applyProtection="0"/>
    <xf numFmtId="0" fontId="158" fillId="70" borderId="0" applyNumberFormat="0" applyBorder="0" applyAlignment="0" applyProtection="0"/>
    <xf numFmtId="0" fontId="9" fillId="70" borderId="0" applyNumberFormat="0" applyBorder="0" applyAlignment="0" applyProtection="0"/>
    <xf numFmtId="0" fontId="159" fillId="71" borderId="0" applyNumberFormat="0" applyBorder="0" applyAlignment="0" applyProtection="0"/>
    <xf numFmtId="0" fontId="38" fillId="71" borderId="0" applyNumberFormat="0" applyBorder="0" applyAlignment="0" applyProtection="0"/>
    <xf numFmtId="0" fontId="47" fillId="42" borderId="0" applyNumberFormat="0" applyBorder="0" applyAlignment="0" applyProtection="0"/>
    <xf numFmtId="0" fontId="38" fillId="72" borderId="0" applyNumberFormat="0" applyBorder="0" applyAlignment="0" applyProtection="0"/>
    <xf numFmtId="0" fontId="47" fillId="42" borderId="0" applyNumberFormat="0" applyBorder="0" applyAlignment="0" applyProtection="0"/>
    <xf numFmtId="0" fontId="159" fillId="72" borderId="0" applyNumberFormat="0" applyBorder="0" applyAlignment="0" applyProtection="0"/>
    <xf numFmtId="0" fontId="47" fillId="42" borderId="0" applyNumberFormat="0" applyBorder="0" applyAlignment="0" applyProtection="0"/>
    <xf numFmtId="0" fontId="38" fillId="72" borderId="0" applyNumberFormat="0" applyBorder="0" applyAlignment="0" applyProtection="0"/>
    <xf numFmtId="0" fontId="135" fillId="42" borderId="0" applyNumberFormat="0" applyBorder="0" applyAlignment="0" applyProtection="0"/>
    <xf numFmtId="0" fontId="47" fillId="42" borderId="0" applyNumberFormat="0" applyBorder="0" applyAlignment="0" applyProtection="0"/>
    <xf numFmtId="0" fontId="38" fillId="7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90" fillId="32" borderId="0" applyNumberFormat="0" applyBorder="0" applyAlignment="0" applyProtection="0"/>
    <xf numFmtId="0" fontId="90" fillId="38" borderId="0" applyNumberFormat="0" applyBorder="0" applyAlignment="0" applyProtection="0"/>
    <xf numFmtId="0" fontId="90" fillId="35" borderId="0" applyNumberFormat="0" applyBorder="0" applyAlignment="0" applyProtection="0"/>
    <xf numFmtId="0" fontId="90" fillId="43" borderId="0" applyNumberFormat="0" applyBorder="0" applyAlignment="0" applyProtection="0"/>
    <xf numFmtId="0" fontId="90" fillId="32" borderId="0" applyNumberFormat="0" applyBorder="0" applyAlignment="0" applyProtection="0"/>
    <xf numFmtId="0" fontId="90" fillId="42" borderId="0" applyNumberFormat="0" applyBorder="0" applyAlignment="0" applyProtection="0"/>
    <xf numFmtId="0" fontId="91" fillId="9" borderId="15" applyNumberFormat="0" applyAlignment="0" applyProtection="0"/>
    <xf numFmtId="0" fontId="91" fillId="9" borderId="15" applyNumberFormat="0" applyAlignment="0" applyProtection="0"/>
    <xf numFmtId="0" fontId="51" fillId="44" borderId="0" applyNumberFormat="0" applyBorder="0" applyAlignment="0" applyProtection="0"/>
    <xf numFmtId="0" fontId="51" fillId="7" borderId="0" applyNumberFormat="0" applyBorder="0" applyAlignment="0" applyProtection="0"/>
    <xf numFmtId="0" fontId="30" fillId="73" borderId="0" applyNumberFormat="0" applyBorder="0" applyAlignment="0" applyProtection="0"/>
    <xf numFmtId="0" fontId="51" fillId="7" borderId="0" applyNumberFormat="0" applyBorder="0" applyAlignment="0" applyProtection="0"/>
    <xf numFmtId="0" fontId="160" fillId="73" borderId="0" applyNumberFormat="0" applyBorder="0" applyAlignment="0" applyProtection="0"/>
    <xf numFmtId="0" fontId="51" fillId="7" borderId="0" applyNumberFormat="0" applyBorder="0" applyAlignment="0" applyProtection="0"/>
    <xf numFmtId="0" fontId="136"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4" fillId="0" borderId="0">
      <alignment vertical="top"/>
    </xf>
    <xf numFmtId="0" fontId="92" fillId="9" borderId="16" applyNumberFormat="0" applyAlignment="0" applyProtection="0"/>
    <xf numFmtId="0" fontId="92" fillId="9" borderId="16" applyNumberForma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9" fillId="10" borderId="17" applyNumberFormat="0" applyAlignment="0" applyProtection="0"/>
    <xf numFmtId="0" fontId="19" fillId="10" borderId="17" applyNumberFormat="0" applyAlignment="0" applyProtection="0"/>
    <xf numFmtId="0" fontId="19" fillId="10" borderId="17" applyNumberForma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2"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168" fontId="93" fillId="0" borderId="14" applyAlignment="0" applyProtection="0"/>
    <xf numFmtId="183" fontId="93" fillId="0" borderId="2" applyAlignment="0" applyProtection="0"/>
    <xf numFmtId="184" fontId="44" fillId="0" borderId="0" applyFill="0" applyBorder="0" applyAlignment="0"/>
    <xf numFmtId="185" fontId="44" fillId="0" borderId="0" applyFill="0" applyBorder="0" applyAlignment="0"/>
    <xf numFmtId="186" fontId="44" fillId="0" borderId="0" applyFill="0" applyBorder="0" applyAlignment="0"/>
    <xf numFmtId="187" fontId="44" fillId="0" borderId="0" applyFill="0" applyBorder="0" applyAlignment="0"/>
    <xf numFmtId="188" fontId="44" fillId="0" borderId="0" applyFill="0" applyBorder="0" applyAlignment="0"/>
    <xf numFmtId="184" fontId="44" fillId="0" borderId="0" applyFill="0" applyBorder="0" applyAlignment="0"/>
    <xf numFmtId="189" fontId="44" fillId="0" borderId="0" applyFill="0" applyBorder="0" applyAlignment="0"/>
    <xf numFmtId="185" fontId="44" fillId="0" borderId="0" applyFill="0" applyBorder="0" applyAlignment="0"/>
    <xf numFmtId="0" fontId="50" fillId="23" borderId="16" applyNumberFormat="0" applyAlignment="0" applyProtection="0"/>
    <xf numFmtId="0" fontId="50" fillId="27" borderId="16" applyNumberFormat="0" applyAlignment="0" applyProtection="0"/>
    <xf numFmtId="0" fontId="33" fillId="74" borderId="8" applyNumberFormat="0" applyAlignment="0" applyProtection="0"/>
    <xf numFmtId="0" fontId="50" fillId="27" borderId="16" applyNumberFormat="0" applyAlignment="0" applyProtection="0"/>
    <xf numFmtId="0" fontId="161" fillId="74" borderId="8" applyNumberFormat="0" applyAlignment="0" applyProtection="0"/>
    <xf numFmtId="0" fontId="50" fillId="27" borderId="16" applyNumberFormat="0" applyAlignment="0" applyProtection="0"/>
    <xf numFmtId="0" fontId="137" fillId="27" borderId="16" applyNumberFormat="0" applyAlignment="0" applyProtection="0"/>
    <xf numFmtId="0" fontId="50" fillId="27" borderId="16" applyNumberFormat="0" applyAlignment="0" applyProtection="0"/>
    <xf numFmtId="0" fontId="50" fillId="27" borderId="16" applyNumberFormat="0" applyAlignment="0" applyProtection="0"/>
    <xf numFmtId="0" fontId="50" fillId="27" borderId="16" applyNumberFormat="0" applyAlignment="0" applyProtection="0"/>
    <xf numFmtId="0" fontId="58" fillId="39" borderId="18" applyNumberFormat="0" applyAlignment="0" applyProtection="0"/>
    <xf numFmtId="0" fontId="58" fillId="45" borderId="18" applyNumberFormat="0" applyAlignment="0" applyProtection="0"/>
    <xf numFmtId="0" fontId="35" fillId="75" borderId="11" applyNumberFormat="0" applyAlignment="0" applyProtection="0"/>
    <xf numFmtId="0" fontId="58" fillId="45" borderId="18" applyNumberFormat="0" applyAlignment="0" applyProtection="0"/>
    <xf numFmtId="0" fontId="162" fillId="75" borderId="11" applyNumberFormat="0" applyAlignment="0" applyProtection="0"/>
    <xf numFmtId="0" fontId="58" fillId="45" borderId="18" applyNumberFormat="0" applyAlignment="0" applyProtection="0"/>
    <xf numFmtId="0" fontId="138" fillId="45" borderId="18" applyNumberFormat="0" applyAlignment="0" applyProtection="0"/>
    <xf numFmtId="0" fontId="58" fillId="45" borderId="18" applyNumberFormat="0" applyAlignment="0" applyProtection="0"/>
    <xf numFmtId="0" fontId="58" fillId="45" borderId="18" applyNumberFormat="0" applyAlignment="0" applyProtection="0"/>
    <xf numFmtId="0" fontId="58" fillId="45" borderId="18" applyNumberFormat="0" applyAlignment="0" applyProtection="0"/>
    <xf numFmtId="184" fontId="1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43" fontId="134" fillId="0" borderId="0" applyFont="0" applyFill="0" applyBorder="0" applyAlignment="0" applyProtection="0"/>
    <xf numFmtId="164" fontId="19"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164" fontId="46" fillId="0" borderId="0" applyFont="0" applyFill="0" applyBorder="0" applyAlignment="0" applyProtection="0"/>
    <xf numFmtId="182" fontId="19"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82" fontId="19"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63"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9"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24"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34" fillId="0" borderId="0" applyFont="0" applyFill="0" applyBorder="0" applyAlignment="0" applyProtection="0"/>
    <xf numFmtId="170" fontId="15" fillId="0" borderId="0" applyFill="0" applyBorder="0" applyAlignment="0" applyProtection="0"/>
    <xf numFmtId="43" fontId="15" fillId="0" borderId="0" applyFont="0" applyFill="0" applyBorder="0" applyAlignment="0" applyProtection="0"/>
    <xf numFmtId="164" fontId="63"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71" fontId="15" fillId="0" borderId="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0" fontId="151" fillId="0" borderId="0" applyNumberFormat="0" applyFill="0" applyBorder="0" applyAlignment="0" applyProtection="0"/>
    <xf numFmtId="185" fontId="19"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 fontId="94" fillId="0" borderId="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17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1" fillId="0" borderId="0" applyNumberFormat="0" applyFill="0" applyBorder="0" applyAlignment="0" applyProtection="0"/>
    <xf numFmtId="14" fontId="44" fillId="0" borderId="0" applyFill="0" applyBorder="0" applyAlignment="0"/>
    <xf numFmtId="0" fontId="95" fillId="0" borderId="0" applyBorder="0" applyProtection="0">
      <alignment horizontal="left" wrapText="1" indent="1"/>
    </xf>
    <xf numFmtId="190" fontId="152" fillId="0" borderId="0" applyFont="0" applyFill="0" applyBorder="0" applyAlignment="0" applyProtection="0"/>
    <xf numFmtId="191" fontId="152" fillId="0" borderId="0" applyFont="0" applyFill="0" applyBorder="0" applyAlignment="0" applyProtection="0"/>
    <xf numFmtId="0" fontId="70" fillId="9" borderId="0" applyNumberFormat="0" applyBorder="0" applyAlignment="0" applyProtection="0"/>
    <xf numFmtId="0" fontId="48" fillId="9" borderId="0" applyNumberFormat="0" applyBorder="0" applyAlignment="0" applyProtection="0"/>
    <xf numFmtId="0" fontId="96" fillId="15" borderId="16" applyNumberFormat="0" applyAlignment="0" applyProtection="0"/>
    <xf numFmtId="0" fontId="96" fillId="15" borderId="16" applyNumberFormat="0" applyAlignment="0" applyProtection="0"/>
    <xf numFmtId="0" fontId="163" fillId="76" borderId="0" applyNumberFormat="0" applyBorder="0" applyAlignment="0" applyProtection="0"/>
    <xf numFmtId="0" fontId="37" fillId="76" borderId="0" applyNumberFormat="0" applyBorder="0" applyAlignment="0" applyProtection="0"/>
    <xf numFmtId="0" fontId="163" fillId="77" borderId="0" applyNumberFormat="0" applyBorder="0" applyAlignment="0" applyProtection="0"/>
    <xf numFmtId="0" fontId="37" fillId="77" borderId="0" applyNumberFormat="0" applyBorder="0" applyAlignment="0" applyProtection="0"/>
    <xf numFmtId="0" fontId="163" fillId="78" borderId="0" applyNumberFormat="0" applyBorder="0" applyAlignment="0" applyProtection="0"/>
    <xf numFmtId="0" fontId="37" fillId="78" borderId="0" applyNumberFormat="0" applyBorder="0" applyAlignment="0" applyProtection="0"/>
    <xf numFmtId="184" fontId="153" fillId="0" borderId="0" applyFill="0" applyBorder="0" applyAlignment="0"/>
    <xf numFmtId="185" fontId="153" fillId="0" borderId="0" applyFill="0" applyBorder="0" applyAlignment="0"/>
    <xf numFmtId="184" fontId="153" fillId="0" borderId="0" applyFill="0" applyBorder="0" applyAlignment="0"/>
    <xf numFmtId="189" fontId="153" fillId="0" borderId="0" applyFill="0" applyBorder="0" applyAlignment="0"/>
    <xf numFmtId="185" fontId="153" fillId="0" borderId="0" applyFill="0" applyBorder="0" applyAlignment="0"/>
    <xf numFmtId="0" fontId="97" fillId="0" borderId="19" applyNumberFormat="0" applyFill="0" applyAlignment="0" applyProtection="0"/>
    <xf numFmtId="0" fontId="97" fillId="0" borderId="19" applyNumberFormat="0" applyFill="0" applyAlignment="0" applyProtection="0"/>
    <xf numFmtId="0" fontId="98" fillId="0" borderId="0" applyNumberFormat="0" applyFill="0" applyBorder="0" applyAlignment="0" applyProtection="0"/>
    <xf numFmtId="173" fontId="19" fillId="0" borderId="0" applyFont="0" applyFill="0" applyBorder="0" applyAlignment="0" applyProtection="0"/>
    <xf numFmtId="174" fontId="15" fillId="0" borderId="0" applyFill="0" applyBorder="0" applyAlignment="0" applyProtection="0"/>
    <xf numFmtId="0" fontId="46" fillId="0" borderId="0"/>
    <xf numFmtId="0" fontId="46" fillId="0" borderId="0"/>
    <xf numFmtId="0" fontId="19" fillId="0" borderId="0"/>
    <xf numFmtId="0" fontId="5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3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8" fillId="9" borderId="0" applyNumberFormat="0" applyBorder="0" applyAlignment="0" applyProtection="0"/>
    <xf numFmtId="0" fontId="48" fillId="9" borderId="0" applyNumberFormat="0" applyBorder="0" applyAlignment="0" applyProtection="0"/>
    <xf numFmtId="0" fontId="29" fillId="79" borderId="0" applyNumberFormat="0" applyBorder="0" applyAlignment="0" applyProtection="0"/>
    <xf numFmtId="0" fontId="164" fillId="79" borderId="0" applyNumberFormat="0" applyBorder="0" applyAlignment="0" applyProtection="0"/>
    <xf numFmtId="0" fontId="48" fillId="9" borderId="0" applyNumberFormat="0" applyBorder="0" applyAlignment="0" applyProtection="0"/>
    <xf numFmtId="0" fontId="14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99" fillId="23" borderId="0" applyNumberFormat="0" applyBorder="0" applyAlignment="0" applyProtection="0"/>
    <xf numFmtId="38" fontId="99" fillId="2" borderId="0" applyNumberFormat="0" applyBorder="0" applyAlignment="0" applyProtection="0"/>
    <xf numFmtId="0" fontId="100" fillId="13" borderId="0" applyNumberFormat="0" applyBorder="0" applyAlignment="0" applyProtection="0"/>
    <xf numFmtId="0" fontId="101" fillId="0" borderId="0"/>
    <xf numFmtId="0" fontId="22" fillId="0" borderId="20" applyNumberFormat="0" applyAlignment="0" applyProtection="0">
      <alignment horizontal="left" vertical="center"/>
    </xf>
    <xf numFmtId="0" fontId="22" fillId="0" borderId="1">
      <alignment horizontal="left" vertical="center"/>
    </xf>
    <xf numFmtId="0" fontId="102" fillId="0" borderId="0" applyNumberFormat="0" applyFill="0" applyBorder="0" applyProtection="0">
      <alignment horizontal="left" vertical="top" wrapText="1"/>
    </xf>
    <xf numFmtId="0" fontId="53" fillId="0" borderId="22" applyNumberFormat="0" applyFill="0" applyAlignment="0" applyProtection="0"/>
    <xf numFmtId="0" fontId="53" fillId="0" borderId="22" applyNumberFormat="0" applyFill="0" applyAlignment="0" applyProtection="0"/>
    <xf numFmtId="0" fontId="165" fillId="0" borderId="5" applyNumberFormat="0" applyFill="0" applyAlignment="0" applyProtection="0"/>
    <xf numFmtId="0" fontId="53" fillId="0" borderId="22" applyNumberFormat="0" applyFill="0" applyAlignment="0" applyProtection="0"/>
    <xf numFmtId="0" fontId="151" fillId="0" borderId="0" applyNumberFormat="0" applyFill="0" applyBorder="0" applyAlignment="0" applyProtection="0"/>
    <xf numFmtId="0" fontId="141"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166" fillId="0" borderId="6" applyNumberFormat="0" applyFill="0" applyAlignment="0" applyProtection="0"/>
    <xf numFmtId="0" fontId="54" fillId="0" borderId="24" applyNumberFormat="0" applyFill="0" applyAlignment="0" applyProtection="0"/>
    <xf numFmtId="0" fontId="151" fillId="0" borderId="0" applyNumberFormat="0" applyFill="0" applyBorder="0" applyAlignment="0" applyProtection="0"/>
    <xf numFmtId="0" fontId="142"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4" fillId="0" borderId="24"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167" fillId="0" borderId="7" applyNumberFormat="0" applyFill="0" applyAlignment="0" applyProtection="0"/>
    <xf numFmtId="0" fontId="55" fillId="0" borderId="26" applyNumberFormat="0" applyFill="0" applyAlignment="0" applyProtection="0"/>
    <xf numFmtId="0" fontId="143"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7" fillId="0" borderId="0" applyNumberFormat="0" applyFill="0" applyBorder="0" applyAlignment="0" applyProtection="0"/>
    <xf numFmtId="0" fontId="55" fillId="0" borderId="0" applyNumberFormat="0" applyFill="0" applyBorder="0" applyAlignment="0" applyProtection="0"/>
    <xf numFmtId="0" fontId="14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9" fontId="103" fillId="0" borderId="0" applyBorder="0">
      <alignment horizontal="left" vertical="top" wrapText="1"/>
      <protection locked="0"/>
    </xf>
    <xf numFmtId="0" fontId="10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62" fillId="6" borderId="16" applyNumberFormat="0" applyAlignment="0" applyProtection="0"/>
    <xf numFmtId="0" fontId="99" fillId="46" borderId="0" applyNumberFormat="0" applyBorder="0" applyAlignment="0" applyProtection="0"/>
    <xf numFmtId="10" fontId="99" fillId="47" borderId="4" applyNumberFormat="0" applyBorder="0" applyAlignment="0" applyProtection="0"/>
    <xf numFmtId="0" fontId="144"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62" fillId="15" borderId="16" applyNumberFormat="0" applyAlignment="0" applyProtection="0"/>
    <xf numFmtId="0" fontId="31" fillId="80" borderId="8" applyNumberFormat="0" applyAlignment="0" applyProtection="0"/>
    <xf numFmtId="0" fontId="62" fillId="15" borderId="16" applyNumberFormat="0" applyAlignment="0" applyProtection="0"/>
    <xf numFmtId="0" fontId="168" fillId="80" borderId="8" applyNumberFormat="0" applyAlignment="0" applyProtection="0"/>
    <xf numFmtId="0" fontId="62" fillId="15" borderId="16" applyNumberFormat="0" applyAlignment="0" applyProtection="0"/>
    <xf numFmtId="0" fontId="144" fillId="15" borderId="16" applyNumberFormat="0" applyAlignment="0" applyProtection="0"/>
    <xf numFmtId="0" fontId="62" fillId="15" borderId="16" applyNumberFormat="0" applyAlignment="0" applyProtection="0"/>
    <xf numFmtId="0" fontId="144" fillId="15" borderId="16" applyNumberFormat="0" applyAlignment="0" applyProtection="0"/>
    <xf numFmtId="0" fontId="62" fillId="15" borderId="16" applyNumberFormat="0" applyAlignment="0" applyProtection="0"/>
    <xf numFmtId="0" fontId="144" fillId="15" borderId="16" applyNumberFormat="0" applyAlignment="0" applyProtection="0"/>
    <xf numFmtId="0" fontId="62"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144" fillId="15" borderId="16" applyNumberFormat="0" applyAlignment="0" applyProtection="0"/>
    <xf numFmtId="0" fontId="69" fillId="36" borderId="0" applyNumberFormat="0" applyBorder="0" applyAlignment="0" applyProtection="0"/>
    <xf numFmtId="0" fontId="47" fillId="36" borderId="0" applyNumberFormat="0" applyBorder="0" applyAlignment="0" applyProtection="0"/>
    <xf numFmtId="0" fontId="47" fillId="32" borderId="0" applyNumberFormat="0" applyBorder="0" applyAlignment="0" applyProtection="0"/>
    <xf numFmtId="0" fontId="69"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69" fillId="35" borderId="0" applyNumberFormat="0" applyBorder="0" applyAlignment="0" applyProtection="0"/>
    <xf numFmtId="0" fontId="47" fillId="35" borderId="0" applyNumberFormat="0" applyBorder="0" applyAlignment="0" applyProtection="0"/>
    <xf numFmtId="0" fontId="47" fillId="45" borderId="0" applyNumberFormat="0" applyBorder="0" applyAlignment="0" applyProtection="0"/>
    <xf numFmtId="0" fontId="69" fillId="30" borderId="0" applyNumberFormat="0" applyBorder="0" applyAlignment="0" applyProtection="0"/>
    <xf numFmtId="0" fontId="47" fillId="30" borderId="0" applyNumberFormat="0" applyBorder="0" applyAlignment="0" applyProtection="0"/>
    <xf numFmtId="0" fontId="47" fillId="26" borderId="0" applyNumberFormat="0" applyBorder="0" applyAlignment="0" applyProtection="0"/>
    <xf numFmtId="0" fontId="69" fillId="32"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69" fillId="42" borderId="0" applyNumberFormat="0" applyBorder="0" applyAlignment="0" applyProtection="0"/>
    <xf numFmtId="0" fontId="47" fillId="42" borderId="0" applyNumberFormat="0" applyBorder="0" applyAlignment="0" applyProtection="0"/>
    <xf numFmtId="0" fontId="47" fillId="35" borderId="0" applyNumberFormat="0" applyBorder="0" applyAlignment="0" applyProtection="0"/>
    <xf numFmtId="0" fontId="71" fillId="27" borderId="15" applyNumberFormat="0" applyAlignment="0" applyProtection="0"/>
    <xf numFmtId="0" fontId="49" fillId="27" borderId="15" applyNumberFormat="0" applyAlignment="0" applyProtection="0"/>
    <xf numFmtId="0" fontId="72" fillId="27" borderId="16" applyNumberFormat="0" applyAlignment="0" applyProtection="0"/>
    <xf numFmtId="0" fontId="50" fillId="27" borderId="16" applyNumberFormat="0" applyAlignment="0" applyProtection="0"/>
    <xf numFmtId="4" fontId="128" fillId="0" borderId="0" applyFill="0" applyBorder="0" applyAlignment="0" applyProtection="0"/>
    <xf numFmtId="0" fontId="64" fillId="0" borderId="0">
      <alignment horizontal="right" vertical="top"/>
    </xf>
    <xf numFmtId="0" fontId="65" fillId="0" borderId="0">
      <alignment horizontal="justify" vertical="top" wrapText="1"/>
    </xf>
    <xf numFmtId="0" fontId="64" fillId="0" borderId="0">
      <alignment horizontal="left"/>
    </xf>
    <xf numFmtId="4" fontId="65" fillId="0" borderId="0">
      <alignment horizontal="right"/>
    </xf>
    <xf numFmtId="0" fontId="65" fillId="0" borderId="0">
      <alignment horizontal="right"/>
    </xf>
    <xf numFmtId="4" fontId="65" fillId="0" borderId="0">
      <alignment horizontal="right" wrapText="1"/>
    </xf>
    <xf numFmtId="0" fontId="65" fillId="0" borderId="0">
      <alignment horizontal="right"/>
    </xf>
    <xf numFmtId="4" fontId="65" fillId="0" borderId="0">
      <alignment horizontal="right"/>
    </xf>
    <xf numFmtId="0" fontId="105" fillId="0" borderId="0" applyBorder="0" applyProtection="0">
      <alignment horizontal="right" vertical="top" wrapText="1"/>
    </xf>
    <xf numFmtId="184" fontId="154" fillId="0" borderId="0" applyFill="0" applyBorder="0" applyAlignment="0"/>
    <xf numFmtId="185" fontId="154" fillId="0" borderId="0" applyFill="0" applyBorder="0" applyAlignment="0"/>
    <xf numFmtId="184" fontId="154" fillId="0" borderId="0" applyFill="0" applyBorder="0" applyAlignment="0"/>
    <xf numFmtId="189" fontId="154" fillId="0" borderId="0" applyFill="0" applyBorder="0" applyAlignment="0"/>
    <xf numFmtId="185" fontId="154" fillId="0" borderId="0" applyFill="0" applyBorder="0" applyAlignment="0"/>
    <xf numFmtId="0" fontId="57" fillId="0" borderId="27" applyNumberFormat="0" applyFill="0" applyAlignment="0" applyProtection="0"/>
    <xf numFmtId="0" fontId="57" fillId="0" borderId="27" applyNumberFormat="0" applyFill="0" applyAlignment="0" applyProtection="0"/>
    <xf numFmtId="0" fontId="169" fillId="0" borderId="10" applyNumberFormat="0" applyFill="0" applyAlignment="0" applyProtection="0"/>
    <xf numFmtId="0" fontId="57" fillId="0" borderId="27" applyNumberFormat="0" applyFill="0" applyAlignment="0" applyProtection="0"/>
    <xf numFmtId="0" fontId="145"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73" fillId="7" borderId="0" applyNumberFormat="0" applyBorder="0" applyAlignment="0" applyProtection="0"/>
    <xf numFmtId="0" fontId="51" fillId="7" borderId="0" applyNumberFormat="0" applyBorder="0" applyAlignment="0" applyProtection="0"/>
    <xf numFmtId="192" fontId="152" fillId="0" borderId="0" applyFont="0" applyFill="0" applyBorder="0" applyAlignment="0" applyProtection="0"/>
    <xf numFmtId="193" fontId="152" fillId="0" borderId="0" applyFont="0" applyFill="0" applyBorder="0" applyAlignment="0" applyProtection="0"/>
    <xf numFmtId="0" fontId="105" fillId="0" borderId="0" applyBorder="0">
      <alignment horizontal="justify" vertical="top" wrapText="1"/>
      <protection locked="0"/>
    </xf>
    <xf numFmtId="0" fontId="103" fillId="0" borderId="0" applyNumberFormat="0" applyFill="0" applyBorder="0" applyProtection="0">
      <alignment horizontal="justify" vertical="top" wrapText="1"/>
    </xf>
    <xf numFmtId="0" fontId="53" fillId="0" borderId="22" applyNumberFormat="0" applyFill="0" applyAlignment="0" applyProtection="0"/>
    <xf numFmtId="0" fontId="74" fillId="0" borderId="22" applyNumberFormat="0" applyFill="0" applyAlignment="0" applyProtection="0"/>
    <xf numFmtId="0" fontId="53" fillId="0" borderId="22" applyNumberFormat="0" applyFill="0" applyAlignment="0" applyProtection="0"/>
    <xf numFmtId="0" fontId="82" fillId="0" borderId="21" applyNumberFormat="0" applyFill="0" applyAlignment="0" applyProtection="0"/>
    <xf numFmtId="0" fontId="75" fillId="0" borderId="24" applyNumberFormat="0" applyFill="0" applyAlignment="0" applyProtection="0"/>
    <xf numFmtId="0" fontId="54" fillId="0" borderId="24" applyNumberFormat="0" applyFill="0" applyAlignment="0" applyProtection="0"/>
    <xf numFmtId="0" fontId="83" fillId="0" borderId="23" applyNumberFormat="0" applyFill="0" applyAlignment="0" applyProtection="0"/>
    <xf numFmtId="0" fontId="76" fillId="0" borderId="26" applyNumberFormat="0" applyFill="0" applyAlignment="0" applyProtection="0"/>
    <xf numFmtId="0" fontId="55" fillId="0" borderId="26" applyNumberFormat="0" applyFill="0" applyAlignment="0" applyProtection="0"/>
    <xf numFmtId="0" fontId="84" fillId="0" borderId="25" applyNumberFormat="0" applyFill="0" applyAlignment="0" applyProtection="0"/>
    <xf numFmtId="0" fontId="76" fillId="0" borderId="0" applyNumberFormat="0" applyFill="0" applyBorder="0" applyAlignment="0" applyProtection="0"/>
    <xf numFmtId="0" fontId="55" fillId="0" borderId="0" applyNumberFormat="0" applyFill="0" applyBorder="0" applyAlignment="0" applyProtection="0"/>
    <xf numFmtId="0" fontId="84" fillId="0" borderId="0" applyNumberFormat="0" applyFill="0" applyBorder="0" applyAlignment="0" applyProtection="0"/>
    <xf numFmtId="0" fontId="52" fillId="0" borderId="0" applyNumberFormat="0" applyFill="0" applyBorder="0" applyAlignment="0" applyProtection="0"/>
    <xf numFmtId="0" fontId="156" fillId="0" borderId="0" applyNumberFormat="0" applyFill="0" applyBorder="0" applyAlignment="0" applyProtection="0"/>
    <xf numFmtId="0" fontId="170" fillId="81" borderId="0">
      <alignment horizontal="left" vertical="center"/>
    </xf>
    <xf numFmtId="0" fontId="15" fillId="0" borderId="0"/>
    <xf numFmtId="0" fontId="10" fillId="0" borderId="0"/>
    <xf numFmtId="0" fontId="56" fillId="25" borderId="0" applyNumberFormat="0" applyBorder="0" applyAlignment="0" applyProtection="0"/>
    <xf numFmtId="0" fontId="56" fillId="28" borderId="0" applyNumberFormat="0" applyBorder="0" applyAlignment="0" applyProtection="0"/>
    <xf numFmtId="0" fontId="41" fillId="82" borderId="0" applyNumberFormat="0" applyBorder="0" applyAlignment="0" applyProtection="0"/>
    <xf numFmtId="0" fontId="56" fillId="28" borderId="0" applyNumberFormat="0" applyBorder="0" applyAlignment="0" applyProtection="0"/>
    <xf numFmtId="0" fontId="106" fillId="28" borderId="0" applyNumberFormat="0" applyBorder="0" applyAlignment="0" applyProtection="0"/>
    <xf numFmtId="0" fontId="56" fillId="28" borderId="0" applyNumberFormat="0" applyBorder="0" applyAlignment="0" applyProtection="0"/>
    <xf numFmtId="0" fontId="14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7" fillId="28" borderId="0" applyNumberFormat="0" applyBorder="0" applyAlignment="0" applyProtection="0"/>
    <xf numFmtId="0" fontId="56" fillId="28" borderId="0" applyNumberFormat="0" applyBorder="0" applyAlignment="0" applyProtection="0"/>
    <xf numFmtId="175" fontId="107" fillId="0" borderId="0"/>
    <xf numFmtId="194" fontId="133" fillId="0" borderId="0"/>
    <xf numFmtId="0" fontId="63" fillId="0" borderId="0"/>
    <xf numFmtId="0" fontId="15" fillId="0" borderId="0"/>
    <xf numFmtId="0" fontId="15" fillId="0" borderId="0"/>
    <xf numFmtId="4" fontId="63"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5" fillId="0" borderId="0">
      <alignment vertical="center"/>
    </xf>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2" fillId="0" borderId="0"/>
    <xf numFmtId="0" fontId="15" fillId="0" borderId="0"/>
    <xf numFmtId="0" fontId="15" fillId="0" borderId="0"/>
    <xf numFmtId="0" fontId="15" fillId="0" borderId="0"/>
    <xf numFmtId="0" fontId="9" fillId="0" borderId="0"/>
    <xf numFmtId="0" fontId="9" fillId="0" borderId="0"/>
    <xf numFmtId="0" fontId="15" fillId="0" borderId="0"/>
    <xf numFmtId="0" fontId="9" fillId="0" borderId="0"/>
    <xf numFmtId="0" fontId="15" fillId="0" borderId="0"/>
    <xf numFmtId="0" fontId="9"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63" fillId="0" borderId="0"/>
    <xf numFmtId="0" fontId="15" fillId="0" borderId="0"/>
    <xf numFmtId="0" fontId="15" fillId="0" borderId="0"/>
    <xf numFmtId="0" fontId="134"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9" fillId="0" borderId="0"/>
    <xf numFmtId="0" fontId="109" fillId="0" borderId="0"/>
    <xf numFmtId="0" fontId="15" fillId="0" borderId="0"/>
    <xf numFmtId="0" fontId="63"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3" fillId="0" borderId="0"/>
    <xf numFmtId="0" fontId="19"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7" fillId="0" borderId="0"/>
    <xf numFmtId="0" fontId="17" fillId="0" borderId="0"/>
    <xf numFmtId="0" fontId="17" fillId="0" borderId="0"/>
    <xf numFmtId="0" fontId="15" fillId="0" borderId="0"/>
    <xf numFmtId="0" fontId="19" fillId="0" borderId="0"/>
    <xf numFmtId="0" fontId="11" fillId="0" borderId="0"/>
    <xf numFmtId="0" fontId="108" fillId="0" borderId="0"/>
    <xf numFmtId="0" fontId="39" fillId="0" borderId="0"/>
    <xf numFmtId="0" fontId="15" fillId="0" borderId="0"/>
    <xf numFmtId="0" fontId="19" fillId="0" borderId="0"/>
    <xf numFmtId="0" fontId="19" fillId="0" borderId="0"/>
    <xf numFmtId="0" fontId="17"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5" fillId="0" borderId="0"/>
    <xf numFmtId="0" fontId="19" fillId="0" borderId="0"/>
    <xf numFmtId="0" fontId="15" fillId="0" borderId="0"/>
    <xf numFmtId="0" fontId="15" fillId="0" borderId="0"/>
    <xf numFmtId="0" fontId="15" fillId="0" borderId="0"/>
    <xf numFmtId="0" fontId="15" fillId="0" borderId="0"/>
    <xf numFmtId="0" fontId="17" fillId="0" borderId="0"/>
    <xf numFmtId="0" fontId="9" fillId="0" borderId="0"/>
    <xf numFmtId="0" fontId="66" fillId="0" borderId="0"/>
    <xf numFmtId="0" fontId="19" fillId="0" borderId="0"/>
    <xf numFmtId="0" fontId="9" fillId="0" borderId="0"/>
    <xf numFmtId="0" fontId="10" fillId="0" borderId="0"/>
    <xf numFmtId="0" fontId="15" fillId="0" borderId="0"/>
    <xf numFmtId="0" fontId="10" fillId="0" borderId="0"/>
    <xf numFmtId="0" fontId="19" fillId="0" borderId="0"/>
    <xf numFmtId="4" fontId="46" fillId="0" borderId="0"/>
    <xf numFmtId="0" fontId="15" fillId="0" borderId="0"/>
    <xf numFmtId="0" fontId="15" fillId="0" borderId="0"/>
    <xf numFmtId="0" fontId="19" fillId="0" borderId="0"/>
    <xf numFmtId="0" fontId="19" fillId="0" borderId="0"/>
    <xf numFmtId="0" fontId="19" fillId="0" borderId="0"/>
    <xf numFmtId="0" fontId="19" fillId="0" borderId="0"/>
    <xf numFmtId="0" fontId="108"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xf numFmtId="0" fontId="15" fillId="0" borderId="0"/>
    <xf numFmtId="0" fontId="15" fillId="0" borderId="0"/>
    <xf numFmtId="4" fontId="63" fillId="0" borderId="0"/>
    <xf numFmtId="0" fontId="15" fillId="0" borderId="0"/>
    <xf numFmtId="0" fontId="15" fillId="0" borderId="0"/>
    <xf numFmtId="0" fontId="15" fillId="0" borderId="0"/>
    <xf numFmtId="0" fontId="63"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5" fillId="0" borderId="0"/>
    <xf numFmtId="0" fontId="19" fillId="0" borderId="0"/>
    <xf numFmtId="0" fontId="15" fillId="0" borderId="0"/>
    <xf numFmtId="0" fontId="19" fillId="0" borderId="0"/>
    <xf numFmtId="0" fontId="15" fillId="0" borderId="0"/>
    <xf numFmtId="0" fontId="15" fillId="0" borderId="0"/>
    <xf numFmtId="0" fontId="15" fillId="0" borderId="0"/>
    <xf numFmtId="0" fontId="24" fillId="0" borderId="0"/>
    <xf numFmtId="4" fontId="94" fillId="0" borderId="0"/>
    <xf numFmtId="0" fontId="15" fillId="0" borderId="0"/>
    <xf numFmtId="4" fontId="94" fillId="0" borderId="0"/>
    <xf numFmtId="0" fontId="63" fillId="0" borderId="0"/>
    <xf numFmtId="0" fontId="134" fillId="0" borderId="0"/>
    <xf numFmtId="0" fontId="15" fillId="0" borderId="0"/>
    <xf numFmtId="0" fontId="131" fillId="0" borderId="0" applyAlignment="0">
      <alignment horizontal="justify" vertical="top" wrapText="1"/>
    </xf>
    <xf numFmtId="0" fontId="15" fillId="0" borderId="0"/>
    <xf numFmtId="0" fontId="17" fillId="0" borderId="0"/>
    <xf numFmtId="0" fontId="15" fillId="0" borderId="0"/>
    <xf numFmtId="176" fontId="1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7" fillId="0" borderId="0"/>
    <xf numFmtId="0" fontId="15" fillId="0" borderId="0"/>
    <xf numFmtId="0" fontId="17" fillId="0" borderId="0"/>
    <xf numFmtId="0" fontId="17" fillId="0" borderId="0"/>
    <xf numFmtId="0" fontId="15" fillId="0" borderId="0"/>
    <xf numFmtId="0" fontId="17" fillId="0" borderId="0"/>
    <xf numFmtId="0" fontId="17" fillId="0" borderId="0"/>
    <xf numFmtId="0" fontId="23" fillId="0" borderId="0"/>
    <xf numFmtId="0" fontId="158"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4" fontId="63" fillId="0" borderId="0"/>
    <xf numFmtId="0" fontId="63" fillId="0" borderId="0"/>
    <xf numFmtId="0" fontId="46" fillId="0" borderId="0"/>
    <xf numFmtId="0" fontId="158" fillId="0" borderId="0"/>
    <xf numFmtId="0" fontId="9" fillId="0" borderId="0"/>
    <xf numFmtId="0" fontId="9" fillId="0" borderId="0"/>
    <xf numFmtId="0" fontId="15" fillId="0" borderId="0"/>
    <xf numFmtId="0" fontId="46" fillId="0" borderId="0"/>
    <xf numFmtId="0" fontId="9" fillId="0" borderId="0"/>
    <xf numFmtId="0" fontId="63" fillId="0" borderId="0"/>
    <xf numFmtId="0" fontId="9" fillId="0" borderId="0"/>
    <xf numFmtId="0" fontId="19" fillId="0" borderId="0"/>
    <xf numFmtId="0" fontId="46" fillId="0" borderId="0"/>
    <xf numFmtId="0" fontId="17" fillId="0" borderId="0"/>
    <xf numFmtId="0" fontId="17" fillId="0" borderId="0"/>
    <xf numFmtId="0" fontId="17" fillId="0" borderId="0"/>
    <xf numFmtId="0" fontId="134"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xf numFmtId="0" fontId="134" fillId="0" borderId="0"/>
    <xf numFmtId="0" fontId="109" fillId="0" borderId="0"/>
    <xf numFmtId="0" fontId="63" fillId="0" borderId="0"/>
    <xf numFmtId="0" fontId="15" fillId="0" borderId="0"/>
    <xf numFmtId="0" fontId="6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15" fillId="0" borderId="0"/>
    <xf numFmtId="0" fontId="15" fillId="0" borderId="0"/>
    <xf numFmtId="0" fontId="17" fillId="0" borderId="0"/>
    <xf numFmtId="0" fontId="63" fillId="0" borderId="0"/>
    <xf numFmtId="0" fontId="15" fillId="0" borderId="0"/>
    <xf numFmtId="0" fontId="9" fillId="0" borderId="0"/>
    <xf numFmtId="0" fontId="9" fillId="0" borderId="0"/>
    <xf numFmtId="0" fontId="9" fillId="0" borderId="0"/>
    <xf numFmtId="0" fontId="15" fillId="0" borderId="0"/>
    <xf numFmtId="0" fontId="15" fillId="0" borderId="0"/>
    <xf numFmtId="0" fontId="9" fillId="0" borderId="0"/>
    <xf numFmtId="0" fontId="17" fillId="0" borderId="0"/>
    <xf numFmtId="0" fontId="15" fillId="0" borderId="0"/>
    <xf numFmtId="0" fontId="15" fillId="0" borderId="0"/>
    <xf numFmtId="0" fontId="15" fillId="0" borderId="0"/>
    <xf numFmtId="0" fontId="15" fillId="0" borderId="0"/>
    <xf numFmtId="0" fontId="46" fillId="0" borderId="0"/>
    <xf numFmtId="0" fontId="110" fillId="0" borderId="0"/>
    <xf numFmtId="0" fontId="17"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7" fillId="0" borderId="0">
      <alignment horizontal="justify" vertical="justify"/>
    </xf>
    <xf numFmtId="4" fontId="15" fillId="0" borderId="0">
      <alignment vertical="justify"/>
    </xf>
    <xf numFmtId="4" fontId="15" fillId="0" borderId="0">
      <alignment horizontal="justify" vertical="top" wrapText="1"/>
    </xf>
    <xf numFmtId="3" fontId="111" fillId="0" borderId="0">
      <alignment horizontal="justify" vertical="justify"/>
    </xf>
    <xf numFmtId="4" fontId="15" fillId="0" borderId="0">
      <alignment horizontal="justify" vertical="top"/>
    </xf>
    <xf numFmtId="4" fontId="15" fillId="0" borderId="0">
      <alignment vertical="justify"/>
    </xf>
    <xf numFmtId="4" fontId="67" fillId="0" borderId="0">
      <alignment vertical="top" wrapText="1"/>
    </xf>
    <xf numFmtId="0" fontId="17" fillId="0" borderId="0">
      <alignment horizontal="justify"/>
    </xf>
    <xf numFmtId="4" fontId="66" fillId="0" borderId="0">
      <alignment horizontal="justify"/>
    </xf>
    <xf numFmtId="0" fontId="112" fillId="0" borderId="0"/>
    <xf numFmtId="0" fontId="15" fillId="0" borderId="0"/>
    <xf numFmtId="0" fontId="9" fillId="0" borderId="0"/>
    <xf numFmtId="0" fontId="15" fillId="0" borderId="0"/>
    <xf numFmtId="176" fontId="129" fillId="0" borderId="0"/>
    <xf numFmtId="0" fontId="15" fillId="0" borderId="0"/>
    <xf numFmtId="0" fontId="39" fillId="0" borderId="0"/>
    <xf numFmtId="0" fontId="157" fillId="0" borderId="0"/>
    <xf numFmtId="0" fontId="9" fillId="0" borderId="0"/>
    <xf numFmtId="0" fontId="15" fillId="0" borderId="0"/>
    <xf numFmtId="0" fontId="10" fillId="0" borderId="0"/>
    <xf numFmtId="0" fontId="109" fillId="0" borderId="0"/>
    <xf numFmtId="0" fontId="12" fillId="0" borderId="0"/>
    <xf numFmtId="0" fontId="158" fillId="0" borderId="0"/>
    <xf numFmtId="0" fontId="19" fillId="0" borderId="0"/>
    <xf numFmtId="0" fontId="15" fillId="0" borderId="0"/>
    <xf numFmtId="0" fontId="15" fillId="0" borderId="0"/>
    <xf numFmtId="176" fontId="63" fillId="0" borderId="0">
      <alignment horizontal="justify" vertical="top" wrapText="1"/>
    </xf>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9" fillId="0" borderId="0"/>
    <xf numFmtId="0" fontId="9" fillId="0" borderId="0"/>
    <xf numFmtId="0" fontId="9" fillId="0" borderId="0"/>
    <xf numFmtId="0" fontId="46" fillId="0" borderId="0"/>
    <xf numFmtId="0" fontId="46" fillId="0" borderId="0"/>
    <xf numFmtId="0" fontId="9" fillId="0" borderId="0"/>
    <xf numFmtId="0" fontId="9" fillId="0" borderId="0"/>
    <xf numFmtId="0" fontId="9" fillId="0" borderId="0"/>
    <xf numFmtId="0" fontId="9" fillId="0" borderId="0"/>
    <xf numFmtId="0" fontId="46" fillId="0" borderId="0"/>
    <xf numFmtId="0" fontId="9" fillId="0" borderId="0"/>
    <xf numFmtId="0" fontId="9" fillId="0" borderId="0"/>
    <xf numFmtId="0" fontId="46" fillId="0" borderId="0"/>
    <xf numFmtId="0" fontId="158" fillId="0" borderId="0"/>
    <xf numFmtId="0" fontId="12" fillId="0" borderId="0"/>
    <xf numFmtId="0" fontId="15" fillId="0" borderId="0"/>
    <xf numFmtId="0" fontId="15" fillId="16" borderId="17" applyNumberFormat="0" applyFont="0" applyAlignment="0" applyProtection="0"/>
    <xf numFmtId="0" fontId="15" fillId="83" borderId="12"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5" fillId="16" borderId="17" applyNumberFormat="0" applyFont="0" applyAlignment="0" applyProtection="0"/>
    <xf numFmtId="0" fontId="19" fillId="16" borderId="17" applyNumberFormat="0" applyFont="0" applyAlignment="0" applyProtection="0"/>
    <xf numFmtId="0" fontId="19" fillId="16" borderId="17" applyNumberFormat="0" applyFont="0" applyAlignment="0" applyProtection="0"/>
    <xf numFmtId="177" fontId="109" fillId="0" borderId="0"/>
    <xf numFmtId="0" fontId="9" fillId="0" borderId="0"/>
    <xf numFmtId="0" fontId="46" fillId="0" borderId="0"/>
    <xf numFmtId="0" fontId="46" fillId="0" borderId="0"/>
    <xf numFmtId="0" fontId="46" fillId="0" borderId="0"/>
    <xf numFmtId="0" fontId="9" fillId="0" borderId="0"/>
    <xf numFmtId="0" fontId="46" fillId="0" borderId="0"/>
    <xf numFmtId="0" fontId="46" fillId="0" borderId="0"/>
    <xf numFmtId="0" fontId="9" fillId="0" borderId="0"/>
    <xf numFmtId="0" fontId="46" fillId="0" borderId="0"/>
    <xf numFmtId="0" fontId="46" fillId="0" borderId="0"/>
    <xf numFmtId="0" fontId="15" fillId="0" borderId="0"/>
    <xf numFmtId="0" fontId="15" fillId="0" borderId="0"/>
    <xf numFmtId="0" fontId="15" fillId="0" borderId="0" applyProtection="0"/>
    <xf numFmtId="0" fontId="15" fillId="0" borderId="0" applyProtection="0"/>
    <xf numFmtId="0" fontId="15" fillId="0" borderId="0" applyProtection="0"/>
    <xf numFmtId="0" fontId="15" fillId="0" borderId="0"/>
    <xf numFmtId="177" fontId="42" fillId="0" borderId="0"/>
    <xf numFmtId="0" fontId="42" fillId="0" borderId="0"/>
    <xf numFmtId="0" fontId="42" fillId="0" borderId="0"/>
    <xf numFmtId="0" fontId="15" fillId="0" borderId="0"/>
    <xf numFmtId="0" fontId="15" fillId="0" borderId="0">
      <alignment vertical="justify" wrapText="1"/>
    </xf>
    <xf numFmtId="0" fontId="15" fillId="0" borderId="0"/>
    <xf numFmtId="0" fontId="15" fillId="0" borderId="0"/>
    <xf numFmtId="0" fontId="15" fillId="0" borderId="0"/>
    <xf numFmtId="0" fontId="15" fillId="0" borderId="0"/>
    <xf numFmtId="0" fontId="15" fillId="0" borderId="0"/>
    <xf numFmtId="0" fontId="15" fillId="0" borderId="0">
      <alignment vertical="justify" wrapText="1"/>
    </xf>
    <xf numFmtId="0" fontId="15" fillId="0" borderId="0"/>
    <xf numFmtId="0" fontId="15" fillId="0" borderId="0">
      <alignment vertical="justify" wrapText="1"/>
    </xf>
    <xf numFmtId="177" fontId="42" fillId="0" borderId="0"/>
    <xf numFmtId="177" fontId="42" fillId="0" borderId="0"/>
    <xf numFmtId="177" fontId="42" fillId="0" borderId="0"/>
    <xf numFmtId="177" fontId="46" fillId="0" borderId="0"/>
    <xf numFmtId="0" fontId="42" fillId="0" borderId="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15" fillId="0" borderId="0" applyProtection="0"/>
    <xf numFmtId="0" fontId="15" fillId="0" borderId="0" applyProtection="0"/>
    <xf numFmtId="0" fontId="15" fillId="0" borderId="0" applyProtection="0"/>
    <xf numFmtId="0" fontId="42" fillId="0" borderId="0"/>
    <xf numFmtId="0" fontId="42" fillId="0" borderId="0"/>
    <xf numFmtId="0" fontId="15" fillId="0" borderId="0" applyProtection="0"/>
    <xf numFmtId="0" fontId="10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justify" wrapText="1"/>
    </xf>
    <xf numFmtId="0" fontId="15" fillId="0" borderId="0"/>
    <xf numFmtId="0" fontId="15" fillId="0" borderId="0"/>
    <xf numFmtId="0" fontId="15" fillId="0" borderId="0"/>
    <xf numFmtId="0" fontId="19" fillId="0" borderId="0"/>
    <xf numFmtId="4" fontId="113" fillId="0" borderId="0" applyBorder="0" applyProtection="0">
      <alignment horizontal="right"/>
    </xf>
    <xf numFmtId="4" fontId="114" fillId="48" borderId="0" applyBorder="0" applyProtection="0">
      <alignment horizontal="justify" vertical="top" wrapText="1"/>
    </xf>
    <xf numFmtId="4" fontId="113" fillId="0" borderId="0" applyBorder="0" applyProtection="0">
      <alignment horizontal="justify" vertical="top" wrapText="1"/>
    </xf>
    <xf numFmtId="4" fontId="115" fillId="0" borderId="0" applyBorder="0" applyProtection="0">
      <alignment horizontal="justify" vertical="top" wrapText="1"/>
    </xf>
    <xf numFmtId="0" fontId="49" fillId="27" borderId="15" applyNumberFormat="0" applyAlignment="0" applyProtection="0"/>
    <xf numFmtId="0" fontId="32" fillId="74" borderId="9" applyNumberFormat="0" applyAlignment="0" applyProtection="0"/>
    <xf numFmtId="0" fontId="49" fillId="27" borderId="15" applyNumberFormat="0" applyAlignment="0" applyProtection="0"/>
    <xf numFmtId="0" fontId="171" fillId="74" borderId="9" applyNumberFormat="0" applyAlignment="0" applyProtection="0"/>
    <xf numFmtId="0" fontId="49" fillId="27" borderId="15" applyNumberFormat="0" applyAlignment="0" applyProtection="0"/>
    <xf numFmtId="0" fontId="147" fillId="27" borderId="15" applyNumberFormat="0" applyAlignment="0" applyProtection="0"/>
    <xf numFmtId="0" fontId="49" fillId="27" borderId="15" applyNumberFormat="0" applyAlignment="0" applyProtection="0"/>
    <xf numFmtId="0" fontId="49" fillId="27" borderId="15" applyNumberFormat="0" applyAlignment="0" applyProtection="0"/>
    <xf numFmtId="0" fontId="49" fillId="27" borderId="15" applyNumberFormat="0" applyAlignment="0" applyProtection="0"/>
    <xf numFmtId="188" fontId="19" fillId="0" borderId="0" applyFont="0" applyFill="0" applyBorder="0" applyAlignment="0" applyProtection="0"/>
    <xf numFmtId="195" fontId="19" fillId="0" borderId="0" applyFont="0" applyFill="0" applyBorder="0" applyAlignment="0" applyProtection="0"/>
    <xf numFmtId="10" fontId="19" fillId="0" borderId="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9" fillId="0" borderId="0" applyFont="0" applyFill="0" applyBorder="0" applyAlignment="0" applyProtection="0"/>
    <xf numFmtId="9" fontId="15" fillId="0" borderId="0" applyFont="0" applyFill="0" applyBorder="0" applyAlignment="0" applyProtection="0"/>
    <xf numFmtId="0" fontId="78" fillId="0" borderId="27" applyNumberFormat="0" applyFill="0" applyAlignment="0" applyProtection="0"/>
    <xf numFmtId="0" fontId="57" fillId="0" borderId="27" applyNumberFormat="0" applyFill="0" applyAlignment="0" applyProtection="0"/>
    <xf numFmtId="184" fontId="155" fillId="0" borderId="0" applyFill="0" applyBorder="0" applyAlignment="0"/>
    <xf numFmtId="185" fontId="155" fillId="0" borderId="0" applyFill="0" applyBorder="0" applyAlignment="0"/>
    <xf numFmtId="184" fontId="155" fillId="0" borderId="0" applyFill="0" applyBorder="0" applyAlignment="0"/>
    <xf numFmtId="189" fontId="155" fillId="0" borderId="0" applyFill="0" applyBorder="0" applyAlignment="0"/>
    <xf numFmtId="185" fontId="155" fillId="0" borderId="0" applyFill="0" applyBorder="0" applyAlignment="0"/>
    <xf numFmtId="0" fontId="79" fillId="45" borderId="18" applyNumberFormat="0" applyAlignment="0" applyProtection="0"/>
    <xf numFmtId="0" fontId="58" fillId="45" borderId="18" applyNumberFormat="0" applyAlignment="0" applyProtection="0"/>
    <xf numFmtId="1" fontId="105" fillId="0" borderId="0" applyFill="0" applyBorder="0" applyProtection="0">
      <alignment horizontal="center" vertical="top" wrapText="1"/>
    </xf>
    <xf numFmtId="0" fontId="116" fillId="7" borderId="0" applyNumberFormat="0" applyBorder="0" applyAlignment="0" applyProtection="0"/>
    <xf numFmtId="0" fontId="172" fillId="0" borderId="0" applyNumberFormat="0" applyFill="0" applyBorder="0" applyAlignment="0" applyProtection="0"/>
    <xf numFmtId="0" fontId="45" fillId="0" borderId="0" applyNumberFormat="0" applyFill="0" applyBorder="0" applyAlignment="0" applyProtection="0"/>
    <xf numFmtId="0" fontId="68" fillId="0" borderId="0"/>
    <xf numFmtId="0" fontId="19" fillId="0" borderId="0"/>
    <xf numFmtId="0" fontId="19" fillId="0" borderId="0"/>
    <xf numFmtId="0" fontId="108" fillId="0" borderId="0"/>
    <xf numFmtId="0" fontId="118" fillId="0" borderId="0"/>
    <xf numFmtId="0" fontId="108" fillId="0" borderId="0"/>
    <xf numFmtId="0" fontId="89" fillId="0" borderId="0"/>
    <xf numFmtId="0" fontId="89" fillId="0" borderId="0"/>
    <xf numFmtId="0" fontId="89" fillId="0" borderId="0"/>
    <xf numFmtId="0" fontId="117" fillId="0" borderId="0"/>
    <xf numFmtId="0" fontId="119" fillId="0" borderId="0"/>
    <xf numFmtId="4" fontId="17" fillId="0" borderId="0" applyBorder="0" applyProtection="0">
      <alignment horizontal="right" wrapText="1"/>
    </xf>
    <xf numFmtId="49" fontId="17" fillId="0" borderId="0" applyBorder="0" applyProtection="0">
      <alignment horizontal="justify" vertical="top" wrapText="1"/>
    </xf>
    <xf numFmtId="0" fontId="13" fillId="0" borderId="0"/>
    <xf numFmtId="0" fontId="13" fillId="0" borderId="0"/>
    <xf numFmtId="0" fontId="13" fillId="0" borderId="0"/>
    <xf numFmtId="0" fontId="19" fillId="0" borderId="0"/>
    <xf numFmtId="0" fontId="130" fillId="0" borderId="0"/>
    <xf numFmtId="4" fontId="131" fillId="1" borderId="0">
      <alignment vertical="top"/>
    </xf>
    <xf numFmtId="0" fontId="17" fillId="0" borderId="0">
      <alignment horizontal="justify" vertical="top" wrapText="1"/>
    </xf>
    <xf numFmtId="0" fontId="80"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0" fillId="0" borderId="0" applyNumberFormat="0" applyFill="0" applyBorder="0" applyAlignment="0" applyProtection="0"/>
    <xf numFmtId="49" fontId="44" fillId="0" borderId="0" applyFill="0" applyBorder="0" applyAlignment="0"/>
    <xf numFmtId="196" fontId="44" fillId="0" borderId="0" applyFill="0" applyBorder="0" applyAlignment="0"/>
    <xf numFmtId="197" fontId="44" fillId="0" borderId="0" applyFill="0" applyBorder="0" applyAlignment="0"/>
    <xf numFmtId="0" fontId="52" fillId="0" borderId="0" applyNumberFormat="0" applyFill="0" applyBorder="0" applyAlignment="0" applyProtection="0"/>
    <xf numFmtId="0" fontId="52" fillId="0" borderId="0" applyNumberFormat="0" applyFill="0" applyBorder="0" applyAlignment="0" applyProtection="0"/>
    <xf numFmtId="0" fontId="14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1" fillId="0" borderId="28" applyNumberFormat="0" applyFill="0" applyAlignment="0" applyProtection="0"/>
    <xf numFmtId="0" fontId="61" fillId="0" borderId="28" applyNumberFormat="0" applyFill="0" applyAlignment="0" applyProtection="0"/>
    <xf numFmtId="0" fontId="163" fillId="0" borderId="13" applyNumberFormat="0" applyFill="0" applyAlignment="0" applyProtection="0"/>
    <xf numFmtId="0" fontId="61" fillId="0" borderId="28" applyNumberFormat="0" applyFill="0" applyAlignment="0" applyProtection="0"/>
    <xf numFmtId="0" fontId="151" fillId="0" borderId="0" applyNumberFormat="0" applyFill="0" applyBorder="0" applyAlignment="0" applyProtection="0"/>
    <xf numFmtId="0" fontId="149"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25" fillId="0" borderId="0"/>
    <xf numFmtId="0" fontId="120" fillId="0" borderId="0" applyNumberFormat="0" applyFill="0" applyBorder="0" applyAlignment="0" applyProtection="0"/>
    <xf numFmtId="0" fontId="121" fillId="0" borderId="21" applyNumberFormat="0" applyFill="0" applyAlignment="0" applyProtection="0"/>
    <xf numFmtId="0" fontId="122" fillId="0" borderId="24" applyNumberFormat="0" applyFill="0" applyAlignment="0" applyProtection="0"/>
    <xf numFmtId="0" fontId="123" fillId="0" borderId="29" applyNumberFormat="0" applyFill="0" applyAlignment="0" applyProtection="0"/>
    <xf numFmtId="0" fontId="123" fillId="0" borderId="0" applyNumberFormat="0" applyFill="0" applyBorder="0" applyAlignment="0" applyProtection="0"/>
    <xf numFmtId="0" fontId="43" fillId="0" borderId="28" applyNumberFormat="0" applyFill="0" applyAlignment="0" applyProtection="0"/>
    <xf numFmtId="0" fontId="61" fillId="0" borderId="28" applyNumberFormat="0" applyFill="0" applyAlignment="0" applyProtection="0"/>
    <xf numFmtId="0" fontId="61" fillId="0" borderId="19" applyNumberFormat="0" applyFill="0" applyAlignment="0" applyProtection="0"/>
    <xf numFmtId="178" fontId="16" fillId="4" borderId="30">
      <alignment vertical="center"/>
    </xf>
    <xf numFmtId="4" fontId="118" fillId="0" borderId="0"/>
    <xf numFmtId="0" fontId="81" fillId="15" borderId="16" applyNumberFormat="0" applyAlignment="0" applyProtection="0"/>
    <xf numFmtId="0" fontId="62" fillId="15" borderId="16" applyNumberFormat="0" applyAlignment="0" applyProtection="0"/>
    <xf numFmtId="44" fontId="15" fillId="0" borderId="0" applyFont="0" applyFill="0" applyBorder="0" applyAlignment="0" applyProtection="0"/>
    <xf numFmtId="44" fontId="109" fillId="0" borderId="0" applyFont="0" applyFill="0" applyBorder="0" applyAlignment="0" applyProtection="0"/>
    <xf numFmtId="179" fontId="109" fillId="0" borderId="0" applyFont="0" applyFill="0" applyBorder="0" applyAlignment="0" applyProtection="0"/>
    <xf numFmtId="180"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24" fillId="0" borderId="27" applyNumberFormat="0" applyFill="0" applyAlignment="0" applyProtection="0"/>
    <xf numFmtId="181" fontId="19" fillId="0" borderId="0" applyFill="0" applyBorder="0" applyAlignment="0" applyProtection="0"/>
    <xf numFmtId="173" fontId="19" fillId="0" borderId="0" applyFont="0" applyFill="0" applyBorder="0" applyAlignment="0" applyProtection="0"/>
    <xf numFmtId="167" fontId="13" fillId="0" borderId="0" applyFont="0" applyFill="0" applyBorder="0" applyAlignment="0" applyProtection="0"/>
    <xf numFmtId="0" fontId="12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73" fillId="0" borderId="0" applyNumberFormat="0" applyFill="0" applyBorder="0" applyAlignment="0" applyProtection="0"/>
    <xf numFmtId="0" fontId="60" fillId="0" borderId="0" applyNumberFormat="0" applyFill="0" applyBorder="0" applyAlignment="0" applyProtection="0"/>
    <xf numFmtId="0" fontId="15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4" fontId="126" fillId="0" borderId="3" applyBorder="0">
      <alignment horizontal="right" wrapText="1"/>
    </xf>
    <xf numFmtId="164" fontId="15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08"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98" fontId="15" fillId="0" borderId="0" applyFill="0" applyBorder="0" applyAlignment="0" applyProtection="0"/>
    <xf numFmtId="0" fontId="127" fillId="45" borderId="18" applyNumberFormat="0" applyAlignment="0" applyProtection="0"/>
    <xf numFmtId="0" fontId="15" fillId="0" borderId="0">
      <alignment vertical="center"/>
    </xf>
    <xf numFmtId="4" fontId="15" fillId="0" borderId="0">
      <protection locked="0"/>
    </xf>
    <xf numFmtId="0" fontId="15" fillId="0" borderId="0">
      <alignment vertical="center"/>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4" fontId="15" fillId="0" borderId="0">
      <protection locked="0"/>
    </xf>
    <xf numFmtId="0" fontId="15" fillId="0" borderId="0"/>
    <xf numFmtId="0" fontId="8" fillId="0" borderId="0"/>
    <xf numFmtId="0" fontId="15" fillId="0" borderId="0" applyNumberFormat="0" applyFont="0" applyFill="0" applyBorder="0" applyAlignment="0" applyProtection="0">
      <alignment vertical="top"/>
    </xf>
    <xf numFmtId="0" fontId="7" fillId="0" borderId="0"/>
    <xf numFmtId="0" fontId="15" fillId="0" borderId="0"/>
    <xf numFmtId="0" fontId="158" fillId="0" borderId="0"/>
    <xf numFmtId="0" fontId="15" fillId="0" borderId="0" applyProtection="0"/>
    <xf numFmtId="0" fontId="15" fillId="0" borderId="0"/>
    <xf numFmtId="0" fontId="15" fillId="0" borderId="0">
      <alignment vertical="top"/>
    </xf>
    <xf numFmtId="0" fontId="15" fillId="0" borderId="0" applyProtection="0"/>
    <xf numFmtId="0" fontId="15" fillId="0" borderId="0" applyProtection="0"/>
    <xf numFmtId="43" fontId="12"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4" fillId="0" borderId="10" applyNumberFormat="0" applyFill="0" applyAlignment="0" applyProtection="0"/>
    <xf numFmtId="0" fontId="37" fillId="0" borderId="13" applyNumberFormat="0" applyFill="0" applyAlignment="0" applyProtection="0"/>
    <xf numFmtId="0" fontId="6" fillId="49" borderId="0" applyNumberFormat="0" applyBorder="0" applyAlignment="0" applyProtection="0"/>
    <xf numFmtId="0" fontId="6" fillId="50"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82" fillId="0" borderId="21" applyNumberFormat="0" applyFill="0" applyAlignment="0" applyProtection="0"/>
    <xf numFmtId="0" fontId="83" fillId="0" borderId="23" applyNumberFormat="0" applyFill="0" applyAlignment="0" applyProtection="0"/>
    <xf numFmtId="0" fontId="84" fillId="0" borderId="25" applyNumberFormat="0" applyFill="0" applyAlignment="0" applyProtection="0"/>
    <xf numFmtId="0" fontId="8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15" fillId="0" borderId="0" applyNumberFormat="0" applyFont="0" applyFill="0" applyBorder="0" applyAlignment="0" applyProtection="0">
      <alignment vertical="top"/>
    </xf>
    <xf numFmtId="0" fontId="6" fillId="0" borderId="0"/>
    <xf numFmtId="0" fontId="19" fillId="0" borderId="0" applyNumberFormat="0" applyFont="0" applyFill="0" applyBorder="0" applyAlignment="0" applyProtection="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0" borderId="19" applyNumberFormat="0" applyFill="0" applyAlignment="0" applyProtection="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5" fillId="0" borderId="0"/>
    <xf numFmtId="0" fontId="12" fillId="0" borderId="0"/>
    <xf numFmtId="0" fontId="174" fillId="0" borderId="0"/>
    <xf numFmtId="43" fontId="12" fillId="0" borderId="0" applyFont="0" applyFill="0" applyBorder="0" applyAlignment="0" applyProtection="0"/>
    <xf numFmtId="199" fontId="12" fillId="0" borderId="0" applyFont="0" applyFill="0" applyBorder="0" applyAlignment="0" applyProtection="0"/>
    <xf numFmtId="0" fontId="15" fillId="0" borderId="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43" fontId="12" fillId="0" borderId="0" applyFont="0" applyFill="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4" fillId="0" borderId="0"/>
    <xf numFmtId="43" fontId="12" fillId="0" borderId="0" applyFont="0" applyFill="0" applyBorder="0" applyAlignment="0" applyProtection="0"/>
    <xf numFmtId="44" fontId="12" fillId="0" borderId="0" applyFont="0" applyFill="0" applyBorder="0" applyAlignment="0" applyProtection="0"/>
    <xf numFmtId="171" fontId="15" fillId="0" borderId="0" applyFill="0" applyBorder="0" applyAlignment="0" applyProtection="0"/>
    <xf numFmtId="0" fontId="3" fillId="0" borderId="0"/>
    <xf numFmtId="0" fontId="46" fillId="17" borderId="0" applyNumberFormat="0" applyBorder="0" applyAlignment="0" applyProtection="0"/>
    <xf numFmtId="0" fontId="46" fillId="17"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3"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13"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7" borderId="0" applyNumberFormat="0" applyBorder="0" applyAlignment="0" applyProtection="0"/>
    <xf numFmtId="0" fontId="46" fillId="21" borderId="0" applyNumberFormat="0" applyBorder="0" applyAlignment="0" applyProtection="0"/>
    <xf numFmtId="0" fontId="46" fillId="13"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7" fillId="32" borderId="0" applyNumberFormat="0" applyBorder="0" applyAlignment="0" applyProtection="0"/>
    <xf numFmtId="0" fontId="47" fillId="13" borderId="0" applyNumberFormat="0" applyBorder="0" applyAlignment="0" applyProtection="0"/>
    <xf numFmtId="0" fontId="47" fillId="42" borderId="0" applyNumberFormat="0" applyBorder="0" applyAlignment="0" applyProtection="0"/>
    <xf numFmtId="0" fontId="47" fillId="28"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15" borderId="0" applyNumberFormat="0" applyBorder="0" applyAlignment="0" applyProtection="0"/>
    <xf numFmtId="0" fontId="47" fillId="22" borderId="0" applyNumberFormat="0" applyBorder="0" applyAlignment="0" applyProtection="0"/>
    <xf numFmtId="0" fontId="15" fillId="0" borderId="0"/>
    <xf numFmtId="0" fontId="47" fillId="32" borderId="0" applyNumberFormat="0" applyBorder="0" applyAlignment="0" applyProtection="0"/>
    <xf numFmtId="0" fontId="47" fillId="93" borderId="0" applyNumberFormat="0" applyBorder="0" applyAlignment="0" applyProtection="0"/>
    <xf numFmtId="0" fontId="47" fillId="42" borderId="0" applyNumberFormat="0" applyBorder="0" applyAlignment="0" applyProtection="0"/>
    <xf numFmtId="0" fontId="47" fillId="26" borderId="0" applyNumberFormat="0" applyBorder="0" applyAlignment="0" applyProtection="0"/>
    <xf numFmtId="0" fontId="47" fillId="43" borderId="0" applyNumberFormat="0" applyBorder="0" applyAlignment="0" applyProtection="0"/>
    <xf numFmtId="0" fontId="47" fillId="38" borderId="0" applyNumberFormat="0" applyBorder="0" applyAlignment="0" applyProtection="0"/>
    <xf numFmtId="0" fontId="51" fillId="11" borderId="0" applyNumberFormat="0" applyBorder="0" applyAlignment="0" applyProtection="0"/>
    <xf numFmtId="0" fontId="50" fillId="17" borderId="16" applyNumberFormat="0" applyAlignment="0" applyProtection="0"/>
    <xf numFmtId="0" fontId="210" fillId="17" borderId="16" applyNumberFormat="0" applyAlignment="0" applyProtection="0"/>
    <xf numFmtId="164" fontId="63" fillId="0" borderId="0" applyFont="0" applyFill="0" applyBorder="0" applyAlignment="0" applyProtection="0"/>
    <xf numFmtId="164" fontId="6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211" fillId="0" borderId="0" applyFont="0" applyFill="0" applyBorder="0" applyAlignment="0" applyProtection="0"/>
    <xf numFmtId="207" fontId="15" fillId="0" borderId="0" applyFont="0" applyFill="0" applyBorder="0" applyAlignment="0" applyProtection="0"/>
    <xf numFmtId="208" fontId="211" fillId="0" borderId="0" applyFont="0" applyFill="0" applyBorder="0" applyAlignment="0" applyProtection="0"/>
    <xf numFmtId="164" fontId="6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4" fontId="15" fillId="0" borderId="0" applyFont="0" applyFill="0" applyBorder="0" applyAlignment="0" applyProtection="0"/>
    <xf numFmtId="209" fontId="211" fillId="0" borderId="0" applyFont="0" applyFill="0" applyBorder="0" applyAlignment="0" applyProtection="0"/>
    <xf numFmtId="44" fontId="46" fillId="0" borderId="0" applyFont="0" applyFill="0" applyBorder="0" applyAlignment="0" applyProtection="0"/>
    <xf numFmtId="0" fontId="219" fillId="84" borderId="0" applyNumberFormat="0" applyBorder="0" applyAlignment="0" applyProtection="0"/>
    <xf numFmtId="0" fontId="48" fillId="13" borderId="0" applyNumberFormat="0" applyBorder="0" applyAlignment="0" applyProtection="0"/>
    <xf numFmtId="0" fontId="212" fillId="0" borderId="21" applyNumberFormat="0" applyFill="0" applyAlignment="0" applyProtection="0"/>
    <xf numFmtId="0" fontId="212" fillId="0" borderId="31" applyNumberFormat="0" applyFill="0" applyAlignment="0" applyProtection="0"/>
    <xf numFmtId="0" fontId="213" fillId="0" borderId="24" applyNumberFormat="0" applyFill="0" applyAlignment="0" applyProtection="0"/>
    <xf numFmtId="0" fontId="213" fillId="0" borderId="32" applyNumberFormat="0" applyFill="0" applyAlignment="0" applyProtection="0"/>
    <xf numFmtId="0" fontId="214" fillId="0" borderId="29" applyNumberFormat="0" applyFill="0" applyAlignment="0" applyProtection="0"/>
    <xf numFmtId="0" fontId="214" fillId="0" borderId="33" applyNumberFormat="0" applyFill="0" applyAlignment="0" applyProtection="0"/>
    <xf numFmtId="0" fontId="214" fillId="0" borderId="0" applyNumberFormat="0" applyFill="0" applyBorder="0" applyAlignment="0" applyProtection="0"/>
    <xf numFmtId="0" fontId="62" fillId="28" borderId="16" applyNumberFormat="0" applyAlignment="0" applyProtection="0"/>
    <xf numFmtId="0" fontId="60" fillId="0" borderId="34" applyNumberFormat="0" applyFill="0" applyAlignment="0" applyProtection="0"/>
    <xf numFmtId="0" fontId="19" fillId="0" borderId="0">
      <alignment horizontal="justify" vertical="top" wrapText="1"/>
    </xf>
    <xf numFmtId="0" fontId="106" fillId="28" borderId="0" applyNumberFormat="0" applyBorder="0" applyAlignment="0" applyProtection="0"/>
    <xf numFmtId="0" fontId="3" fillId="0" borderId="0"/>
    <xf numFmtId="0" fontId="63" fillId="0" borderId="0"/>
    <xf numFmtId="0" fontId="63" fillId="0" borderId="0"/>
    <xf numFmtId="0" fontId="66" fillId="0" borderId="0">
      <alignment wrapText="1"/>
    </xf>
    <xf numFmtId="0" fontId="215" fillId="0" borderId="0"/>
    <xf numFmtId="0" fontId="15" fillId="0" borderId="0"/>
    <xf numFmtId="0" fontId="216" fillId="0" borderId="0"/>
    <xf numFmtId="0" fontId="46" fillId="0" borderId="0"/>
    <xf numFmtId="0" fontId="19" fillId="0" borderId="0"/>
    <xf numFmtId="0" fontId="109" fillId="0" borderId="0"/>
    <xf numFmtId="0" fontId="3" fillId="0" borderId="0"/>
    <xf numFmtId="0" fontId="110" fillId="0" borderId="0"/>
    <xf numFmtId="0" fontId="46" fillId="0" borderId="0"/>
    <xf numFmtId="0" fontId="211" fillId="0" borderId="0"/>
    <xf numFmtId="0" fontId="3" fillId="0" borderId="0"/>
    <xf numFmtId="0" fontId="109" fillId="0" borderId="0"/>
    <xf numFmtId="0" fontId="15" fillId="0" borderId="0"/>
    <xf numFmtId="0" fontId="109" fillId="0" borderId="0"/>
    <xf numFmtId="0" fontId="109" fillId="0" borderId="0"/>
    <xf numFmtId="0" fontId="15" fillId="0" borderId="0"/>
    <xf numFmtId="0" fontId="209" fillId="0" borderId="0"/>
    <xf numFmtId="0" fontId="220" fillId="0" borderId="0"/>
    <xf numFmtId="0" fontId="209" fillId="0" borderId="0"/>
    <xf numFmtId="0" fontId="46" fillId="0" borderId="0"/>
    <xf numFmtId="0" fontId="49" fillId="17" borderId="15" applyNumberFormat="0" applyAlignment="0" applyProtection="0"/>
    <xf numFmtId="201" fontId="217" fillId="94" borderId="3" applyNumberFormat="0" applyFont="0" applyAlignment="0" applyProtection="0">
      <alignment horizontal="center" vertical="top"/>
    </xf>
    <xf numFmtId="0" fontId="13" fillId="0" borderId="0"/>
    <xf numFmtId="0" fontId="218" fillId="0" borderId="0" applyNumberFormat="0" applyFill="0" applyBorder="0" applyAlignment="0" applyProtection="0"/>
    <xf numFmtId="0" fontId="61" fillId="0" borderId="19" applyNumberFormat="0" applyFill="0" applyAlignment="0" applyProtection="0"/>
    <xf numFmtId="0" fontId="61" fillId="0" borderId="35" applyNumberFormat="0" applyFill="0" applyAlignment="0" applyProtection="0"/>
    <xf numFmtId="44" fontId="46" fillId="0" borderId="0" applyFont="0" applyFill="0" applyBorder="0" applyAlignment="0" applyProtection="0"/>
    <xf numFmtId="43" fontId="15" fillId="0" borderId="0" applyFont="0" applyFill="0" applyBorder="0" applyAlignment="0" applyProtection="0"/>
    <xf numFmtId="164" fontId="46" fillId="0" borderId="0" applyFont="0" applyFill="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2" fillId="0" borderId="0"/>
    <xf numFmtId="43" fontId="12" fillId="0" borderId="0" applyFont="0" applyFill="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2" fillId="0" borderId="0"/>
    <xf numFmtId="43" fontId="12" fillId="0" borderId="0" applyFont="0" applyFill="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44" fontId="10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2" fillId="0" borderId="0"/>
    <xf numFmtId="43" fontId="12" fillId="0" borderId="0" applyFont="0" applyFill="0" applyBorder="0" applyAlignment="0" applyProtection="0"/>
    <xf numFmtId="44" fontId="12" fillId="0" borderId="0" applyFont="0" applyFill="0" applyBorder="0" applyAlignment="0" applyProtection="0"/>
    <xf numFmtId="0" fontId="2" fillId="0" borderId="0"/>
    <xf numFmtId="43" fontId="211" fillId="0" borderId="0" applyFont="0" applyFill="0" applyBorder="0" applyAlignment="0" applyProtection="0"/>
    <xf numFmtId="44" fontId="46" fillId="0" borderId="0" applyFont="0" applyFill="0" applyBorder="0" applyAlignment="0" applyProtection="0"/>
    <xf numFmtId="0" fontId="2" fillId="0" borderId="0"/>
    <xf numFmtId="0" fontId="2" fillId="0" borderId="0"/>
    <xf numFmtId="0" fontId="2" fillId="0" borderId="0"/>
    <xf numFmtId="44" fontId="46" fillId="0" borderId="0" applyFont="0" applyFill="0" applyBorder="0" applyAlignment="0" applyProtection="0"/>
    <xf numFmtId="43" fontId="15" fillId="0" borderId="0" applyFont="0" applyFill="0" applyBorder="0" applyAlignment="0" applyProtection="0"/>
    <xf numFmtId="0" fontId="1" fillId="0" borderId="0"/>
    <xf numFmtId="0" fontId="46" fillId="5" borderId="0" applyNumberFormat="0" applyBorder="0" applyAlignment="0" applyProtection="0"/>
    <xf numFmtId="0" fontId="46" fillId="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15"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22"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32"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8" borderId="0" applyNumberFormat="0" applyBorder="0" applyAlignment="0" applyProtection="0"/>
    <xf numFmtId="0" fontId="47"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51" fillId="7" borderId="0" applyNumberFormat="0" applyBorder="0" applyAlignment="0" applyProtection="0"/>
    <xf numFmtId="0" fontId="50" fillId="5" borderId="16" applyNumberFormat="0" applyAlignment="0" applyProtection="0"/>
    <xf numFmtId="0" fontId="50" fillId="5" borderId="16" applyNumberFormat="0" applyAlignment="0" applyProtection="0"/>
    <xf numFmtId="0" fontId="50" fillId="5" borderId="16" applyNumberFormat="0" applyAlignment="0" applyProtection="0"/>
    <xf numFmtId="0" fontId="50" fillId="5" borderId="16" applyNumberFormat="0" applyAlignment="0" applyProtection="0"/>
    <xf numFmtId="0" fontId="50" fillId="5" borderId="16" applyNumberFormat="0" applyAlignment="0" applyProtection="0"/>
    <xf numFmtId="43" fontId="211" fillId="0" borderId="0" applyFont="0" applyFill="0" applyBorder="0" applyAlignment="0" applyProtection="0"/>
    <xf numFmtId="44" fontId="46" fillId="0" borderId="0" applyFont="0" applyFill="0" applyBorder="0" applyAlignment="0" applyProtection="0"/>
    <xf numFmtId="0" fontId="48" fillId="9" borderId="0" applyNumberFormat="0" applyBorder="0" applyAlignment="0" applyProtection="0"/>
    <xf numFmtId="0" fontId="212" fillId="0" borderId="21" applyNumberFormat="0" applyFill="0" applyAlignment="0" applyProtection="0"/>
    <xf numFmtId="0" fontId="212" fillId="0" borderId="21" applyNumberFormat="0" applyFill="0" applyAlignment="0" applyProtection="0"/>
    <xf numFmtId="0" fontId="212" fillId="0" borderId="21" applyNumberFormat="0" applyFill="0" applyAlignment="0" applyProtection="0"/>
    <xf numFmtId="0" fontId="213" fillId="0" borderId="24" applyNumberFormat="0" applyFill="0" applyAlignment="0" applyProtection="0"/>
    <xf numFmtId="0" fontId="213" fillId="0" borderId="24" applyNumberFormat="0" applyFill="0" applyAlignment="0" applyProtection="0"/>
    <xf numFmtId="0" fontId="213" fillId="0" borderId="24" applyNumberFormat="0" applyFill="0" applyAlignment="0" applyProtection="0"/>
    <xf numFmtId="0" fontId="214" fillId="0" borderId="29" applyNumberFormat="0" applyFill="0" applyAlignment="0" applyProtection="0"/>
    <xf numFmtId="0" fontId="214" fillId="0" borderId="29" applyNumberFormat="0" applyFill="0" applyAlignment="0" applyProtection="0"/>
    <xf numFmtId="0" fontId="214" fillId="0" borderId="29" applyNumberFormat="0" applyFill="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62" fillId="15" borderId="16" applyNumberFormat="0" applyAlignment="0" applyProtection="0"/>
    <xf numFmtId="0" fontId="57" fillId="0" borderId="27" applyNumberFormat="0" applyFill="0" applyAlignment="0" applyProtection="0"/>
    <xf numFmtId="0" fontId="56" fillId="28" borderId="0" applyNumberFormat="0" applyBorder="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xf numFmtId="0" fontId="15" fillId="0" borderId="0" applyNumberFormat="0" applyFont="0" applyFill="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9"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xf numFmtId="0" fontId="15" fillId="0" borderId="0"/>
    <xf numFmtId="0" fontId="15" fillId="0" borderId="0"/>
    <xf numFmtId="0" fontId="1" fillId="0" borderId="0"/>
    <xf numFmtId="0" fontId="15" fillId="0" borderId="0"/>
    <xf numFmtId="0" fontId="15" fillId="0" borderId="0" applyNumberFormat="0" applyFont="0" applyFill="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5" fillId="0" borderId="0" applyNumberFormat="0" applyFont="0" applyFill="0" applyAlignment="0" applyProtection="0"/>
    <xf numFmtId="0" fontId="19" fillId="0" borderId="0"/>
    <xf numFmtId="0" fontId="49" fillId="5" borderId="15" applyNumberFormat="0" applyAlignment="0" applyProtection="0"/>
    <xf numFmtId="0" fontId="49" fillId="5" borderId="15" applyNumberFormat="0" applyAlignment="0" applyProtection="0"/>
    <xf numFmtId="0" fontId="49" fillId="5" borderId="15" applyNumberFormat="0" applyAlignment="0" applyProtection="0"/>
    <xf numFmtId="0" fontId="49" fillId="5" borderId="15" applyNumberFormat="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61" fillId="0" borderId="19" applyNumberFormat="0" applyFill="0" applyAlignment="0" applyProtection="0"/>
    <xf numFmtId="0" fontId="61" fillId="0" borderId="19" applyNumberFormat="0" applyFill="0" applyAlignment="0" applyProtection="0"/>
    <xf numFmtId="0" fontId="61" fillId="0" borderId="19" applyNumberFormat="0" applyFill="0" applyAlignment="0" applyProtection="0"/>
    <xf numFmtId="44" fontId="46" fillId="0" borderId="0" applyFont="0" applyFill="0" applyBorder="0" applyAlignment="0" applyProtection="0"/>
    <xf numFmtId="0" fontId="15" fillId="0" borderId="0"/>
    <xf numFmtId="0" fontId="15" fillId="0" borderId="0" applyNumberFormat="0" applyFont="0" applyFill="0" applyAlignment="0" applyProtection="0"/>
    <xf numFmtId="0" fontId="15" fillId="0" borderId="0" applyNumberFormat="0" applyFont="0" applyFill="0" applyAlignment="0" applyProtection="0"/>
  </cellStyleXfs>
  <cellXfs count="668">
    <xf numFmtId="2" fontId="0" fillId="0" borderId="0" xfId="0" applyNumberFormat="1" applyAlignment="1">
      <alignment horizontal="justify" vertical="top"/>
    </xf>
    <xf numFmtId="2" fontId="10" fillId="0" borderId="0" xfId="0" applyNumberFormat="1" applyFont="1" applyAlignment="1">
      <alignment horizontal="justify" vertical="top"/>
    </xf>
    <xf numFmtId="0" fontId="17" fillId="0" borderId="0" xfId="0" applyFont="1"/>
    <xf numFmtId="2" fontId="0" fillId="0" borderId="0" xfId="0" applyNumberFormat="1" applyFont="1" applyAlignment="1">
      <alignment horizontal="justify" vertical="top"/>
    </xf>
    <xf numFmtId="2" fontId="21" fillId="0" borderId="0" xfId="0" applyNumberFormat="1" applyFont="1" applyAlignment="1">
      <alignment horizontal="justify" vertical="top"/>
    </xf>
    <xf numFmtId="0" fontId="12" fillId="0" borderId="0" xfId="0" applyFont="1" applyAlignment="1">
      <alignment horizontal="justify" vertical="top" wrapText="1"/>
    </xf>
    <xf numFmtId="0" fontId="0" fillId="0" borderId="0" xfId="0"/>
    <xf numFmtId="2" fontId="0" fillId="0" borderId="0" xfId="0" applyNumberFormat="1" applyFont="1" applyFill="1" applyAlignment="1">
      <alignment horizontal="justify" vertical="top"/>
    </xf>
    <xf numFmtId="0" fontId="12" fillId="0" borderId="0" xfId="0" applyFont="1"/>
    <xf numFmtId="2" fontId="24" fillId="0" borderId="0" xfId="0" applyNumberFormat="1" applyFont="1" applyFill="1" applyBorder="1" applyAlignment="1">
      <alignment horizontal="justify" vertical="top"/>
    </xf>
    <xf numFmtId="2" fontId="24" fillId="0" borderId="0" xfId="0" applyNumberFormat="1" applyFont="1" applyFill="1" applyAlignment="1">
      <alignment horizontal="justify" vertical="top"/>
    </xf>
    <xf numFmtId="2" fontId="24" fillId="0" borderId="0" xfId="0" applyNumberFormat="1" applyFont="1" applyFill="1" applyAlignment="1">
      <alignment horizontal="justify" vertical="center"/>
    </xf>
    <xf numFmtId="2" fontId="24" fillId="0" borderId="0" xfId="0" applyNumberFormat="1" applyFont="1" applyFill="1" applyAlignment="1">
      <alignment horizontal="center" vertical="top"/>
    </xf>
    <xf numFmtId="43" fontId="175" fillId="0" borderId="0" xfId="1614" applyFont="1" applyFill="1" applyAlignment="1">
      <alignment horizontal="center"/>
    </xf>
    <xf numFmtId="0" fontId="177" fillId="0" borderId="0" xfId="0" applyFont="1" applyAlignment="1">
      <alignment horizontal="justify" vertical="justify" wrapText="1"/>
    </xf>
    <xf numFmtId="0" fontId="178" fillId="0" borderId="0" xfId="0" applyFont="1" applyAlignment="1">
      <alignment horizontal="center"/>
    </xf>
    <xf numFmtId="2" fontId="178" fillId="0" borderId="0" xfId="0" applyNumberFormat="1" applyFont="1" applyAlignment="1">
      <alignment horizontal="right"/>
    </xf>
    <xf numFmtId="4" fontId="176" fillId="0" borderId="0" xfId="0" applyNumberFormat="1" applyFont="1"/>
    <xf numFmtId="0" fontId="176" fillId="0" borderId="0" xfId="0" applyFont="1"/>
    <xf numFmtId="0" fontId="178" fillId="0" borderId="0" xfId="0" applyFont="1" applyAlignment="1">
      <alignment horizontal="center" vertical="top"/>
    </xf>
    <xf numFmtId="0" fontId="178" fillId="0" borderId="0" xfId="0" applyFont="1" applyAlignment="1">
      <alignment horizontal="justify" vertical="justify" wrapText="1"/>
    </xf>
    <xf numFmtId="2" fontId="176" fillId="0" borderId="0" xfId="0" applyNumberFormat="1" applyFont="1" applyFill="1" applyAlignment="1">
      <alignment horizontal="justify" vertical="top"/>
    </xf>
    <xf numFmtId="2" fontId="176" fillId="0" borderId="0" xfId="0" applyNumberFormat="1" applyFont="1" applyAlignment="1">
      <alignment horizontal="justify" vertical="top"/>
    </xf>
    <xf numFmtId="2" fontId="176" fillId="0" borderId="0" xfId="0" applyNumberFormat="1" applyFont="1" applyFill="1" applyAlignment="1">
      <alignment horizontal="right" vertical="top"/>
    </xf>
    <xf numFmtId="0" fontId="176" fillId="0" borderId="0" xfId="0" applyFont="1" applyFill="1" applyAlignment="1">
      <alignment horizontal="justify" vertical="top" wrapText="1"/>
    </xf>
    <xf numFmtId="0" fontId="176" fillId="0" borderId="0" xfId="0" applyFont="1" applyAlignment="1">
      <alignment horizontal="justify" wrapText="1"/>
    </xf>
    <xf numFmtId="4" fontId="176" fillId="0" borderId="0" xfId="0" applyNumberFormat="1" applyFont="1" applyProtection="1">
      <protection locked="0"/>
    </xf>
    <xf numFmtId="0" fontId="176" fillId="0" borderId="0" xfId="0" quotePrefix="1" applyFont="1" applyAlignment="1">
      <alignment horizontal="justify" vertical="top" wrapText="1"/>
    </xf>
    <xf numFmtId="4" fontId="176" fillId="0" borderId="0" xfId="0" applyNumberFormat="1" applyFont="1" applyFill="1" applyAlignment="1"/>
    <xf numFmtId="0" fontId="180" fillId="0" borderId="0" xfId="0" applyFont="1" applyAlignment="1">
      <alignment wrapText="1"/>
    </xf>
    <xf numFmtId="0" fontId="181" fillId="0" borderId="0" xfId="0" applyFont="1"/>
    <xf numFmtId="0" fontId="176" fillId="0" borderId="0" xfId="0" applyFont="1" applyAlignment="1"/>
    <xf numFmtId="0" fontId="176" fillId="0" borderId="0" xfId="0" applyFont="1" applyAlignment="1">
      <alignment horizontal="right"/>
    </xf>
    <xf numFmtId="0" fontId="178" fillId="0" borderId="0" xfId="0" applyFont="1"/>
    <xf numFmtId="0" fontId="176" fillId="0" borderId="0" xfId="0" applyFont="1" applyFill="1" applyAlignment="1">
      <alignment horizontal="justify" wrapText="1"/>
    </xf>
    <xf numFmtId="4" fontId="176" fillId="0" borderId="0" xfId="0" applyNumberFormat="1" applyFont="1" applyFill="1" applyAlignment="1" applyProtection="1">
      <protection locked="0"/>
    </xf>
    <xf numFmtId="0" fontId="176" fillId="0" borderId="0" xfId="0" applyFont="1" applyAlignment="1">
      <alignment horizontal="justify" vertical="top" wrapText="1"/>
    </xf>
    <xf numFmtId="4" fontId="176" fillId="0" borderId="0" xfId="0" applyNumberFormat="1" applyFont="1" applyAlignment="1">
      <alignment horizontal="right"/>
    </xf>
    <xf numFmtId="4" fontId="176" fillId="0" borderId="3" xfId="0" applyNumberFormat="1" applyFont="1" applyBorder="1" applyAlignment="1">
      <alignment horizontal="right"/>
    </xf>
    <xf numFmtId="0" fontId="177" fillId="0" borderId="2" xfId="0" applyFont="1" applyBorder="1" applyAlignment="1">
      <alignment horizontal="left" vertical="top"/>
    </xf>
    <xf numFmtId="0" fontId="177" fillId="0" borderId="2" xfId="0" applyFont="1" applyBorder="1" applyAlignment="1">
      <alignment horizontal="right"/>
    </xf>
    <xf numFmtId="4" fontId="177" fillId="0" borderId="2" xfId="0" applyNumberFormat="1" applyFont="1" applyBorder="1" applyProtection="1">
      <protection locked="0"/>
    </xf>
    <xf numFmtId="4" fontId="176" fillId="0" borderId="0" xfId="0" applyNumberFormat="1" applyFont="1" applyAlignment="1">
      <alignment horizontal="right" vertical="top"/>
    </xf>
    <xf numFmtId="0" fontId="178" fillId="0" borderId="0" xfId="0" applyFont="1" applyAlignment="1">
      <alignment horizontal="left" vertical="top" wrapText="1"/>
    </xf>
    <xf numFmtId="2" fontId="177" fillId="0" borderId="0" xfId="0" applyNumberFormat="1" applyFont="1" applyFill="1" applyAlignment="1">
      <alignment horizontal="justify" vertical="top"/>
    </xf>
    <xf numFmtId="2" fontId="178" fillId="0" borderId="0" xfId="0" applyNumberFormat="1" applyFont="1" applyFill="1" applyAlignment="1">
      <alignment horizontal="left"/>
    </xf>
    <xf numFmtId="4" fontId="178" fillId="0" borderId="0" xfId="0" applyNumberFormat="1" applyFont="1" applyFill="1" applyAlignment="1">
      <alignment horizontal="right"/>
    </xf>
    <xf numFmtId="2" fontId="178" fillId="0" borderId="0" xfId="0" applyNumberFormat="1" applyFont="1" applyFill="1" applyAlignment="1">
      <alignment horizontal="right"/>
    </xf>
    <xf numFmtId="2" fontId="178" fillId="0" borderId="0" xfId="0" applyNumberFormat="1" applyFont="1" applyFill="1" applyAlignment="1">
      <alignment horizontal="justify" vertical="top"/>
    </xf>
    <xf numFmtId="4" fontId="176" fillId="0" borderId="0" xfId="0" applyNumberFormat="1" applyFont="1" applyFill="1" applyAlignment="1">
      <alignment horizontal="justify" vertical="top"/>
    </xf>
    <xf numFmtId="4" fontId="176" fillId="0" borderId="0" xfId="0" applyNumberFormat="1" applyFont="1" applyFill="1" applyBorder="1" applyAlignment="1">
      <alignment horizontal="right"/>
    </xf>
    <xf numFmtId="4" fontId="176" fillId="0" borderId="0" xfId="0" applyNumberFormat="1" applyFont="1" applyFill="1" applyAlignment="1">
      <alignment horizontal="right"/>
    </xf>
    <xf numFmtId="4" fontId="176" fillId="0" borderId="0" xfId="0" quotePrefix="1" applyNumberFormat="1" applyFont="1" applyFill="1" applyAlignment="1">
      <alignment horizontal="left"/>
    </xf>
    <xf numFmtId="2" fontId="176" fillId="0" borderId="0" xfId="0" applyNumberFormat="1" applyFont="1" applyFill="1" applyAlignment="1">
      <alignment horizontal="left"/>
    </xf>
    <xf numFmtId="2" fontId="176" fillId="0" borderId="0" xfId="0" quotePrefix="1" applyNumberFormat="1" applyFont="1" applyFill="1" applyAlignment="1">
      <alignment horizontal="justify" vertical="top"/>
    </xf>
    <xf numFmtId="2" fontId="176" fillId="0" borderId="0" xfId="0" applyNumberFormat="1" applyFont="1" applyFill="1" applyAlignment="1">
      <alignment horizontal="justify" vertical="top" wrapText="1"/>
    </xf>
    <xf numFmtId="4" fontId="176" fillId="0" borderId="0" xfId="0" applyNumberFormat="1" applyFont="1" applyFill="1" applyAlignment="1" applyProtection="1">
      <alignment horizontal="right"/>
      <protection locked="0"/>
    </xf>
    <xf numFmtId="0" fontId="178" fillId="0" borderId="0" xfId="0" applyFont="1" applyFill="1" applyAlignment="1">
      <alignment horizontal="center"/>
    </xf>
    <xf numFmtId="4" fontId="176" fillId="0" borderId="0" xfId="0" applyNumberFormat="1" applyFont="1" applyFill="1"/>
    <xf numFmtId="0" fontId="176" fillId="0" borderId="0" xfId="0" applyFont="1" applyFill="1"/>
    <xf numFmtId="0" fontId="178" fillId="0" borderId="0" xfId="0" applyFont="1" applyFill="1" applyAlignment="1">
      <alignment horizontal="justify" vertical="justify" wrapText="1"/>
    </xf>
    <xf numFmtId="0" fontId="176" fillId="0" borderId="0" xfId="0" applyFont="1" applyFill="1" applyAlignment="1">
      <alignment horizontal="left"/>
    </xf>
    <xf numFmtId="4" fontId="176" fillId="0" borderId="0" xfId="0" applyNumberFormat="1" applyFont="1" applyFill="1" applyAlignment="1">
      <alignment vertical="top" wrapText="1"/>
    </xf>
    <xf numFmtId="166" fontId="182" fillId="0" borderId="0" xfId="0" applyNumberFormat="1" applyFont="1" applyFill="1"/>
    <xf numFmtId="0" fontId="182" fillId="0" borderId="0" xfId="0" applyFont="1" applyFill="1"/>
    <xf numFmtId="0" fontId="182" fillId="0" borderId="0" xfId="0" applyFont="1" applyFill="1" applyAlignment="1">
      <alignment horizontal="justify" wrapText="1"/>
    </xf>
    <xf numFmtId="4" fontId="179" fillId="0" borderId="0" xfId="0" applyNumberFormat="1" applyFont="1" applyFill="1" applyAlignment="1">
      <alignment horizontal="right"/>
    </xf>
    <xf numFmtId="2" fontId="177" fillId="0" borderId="2" xfId="0" applyNumberFormat="1" applyFont="1" applyFill="1" applyBorder="1" applyAlignment="1">
      <alignment horizontal="left" vertical="top" wrapText="1"/>
    </xf>
    <xf numFmtId="2" fontId="177" fillId="0" borderId="2" xfId="0" applyNumberFormat="1" applyFont="1" applyFill="1" applyBorder="1" applyAlignment="1">
      <alignment horizontal="left"/>
    </xf>
    <xf numFmtId="4" fontId="177" fillId="0" borderId="2" xfId="0" applyNumberFormat="1" applyFont="1" applyFill="1" applyBorder="1" applyAlignment="1" applyProtection="1">
      <alignment horizontal="right"/>
      <protection locked="0"/>
    </xf>
    <xf numFmtId="2" fontId="176" fillId="0" borderId="0" xfId="0" applyNumberFormat="1" applyFont="1" applyFill="1" applyBorder="1" applyAlignment="1">
      <alignment horizontal="left"/>
    </xf>
    <xf numFmtId="2" fontId="176" fillId="0" borderId="0" xfId="0" applyNumberFormat="1" applyFont="1" applyFill="1" applyBorder="1" applyAlignment="1">
      <alignment horizontal="right"/>
    </xf>
    <xf numFmtId="2" fontId="176" fillId="0" borderId="0" xfId="0" applyNumberFormat="1" applyFont="1" applyFill="1" applyAlignment="1">
      <alignment horizontal="right"/>
    </xf>
    <xf numFmtId="2" fontId="181" fillId="0" borderId="0" xfId="0" applyNumberFormat="1" applyFont="1" applyFill="1" applyAlignment="1">
      <alignment horizontal="justify" vertical="top"/>
    </xf>
    <xf numFmtId="0" fontId="180" fillId="0" borderId="0" xfId="0" applyFont="1" applyFill="1"/>
    <xf numFmtId="0" fontId="176" fillId="0" borderId="0" xfId="2" applyFont="1" applyFill="1" applyAlignment="1">
      <alignment horizontal="justify" vertical="top" wrapText="1"/>
    </xf>
    <xf numFmtId="2" fontId="176" fillId="0" borderId="0" xfId="2" applyNumberFormat="1" applyFont="1" applyFill="1" applyBorder="1" applyAlignment="1">
      <alignment horizontal="justify" vertical="top" wrapText="1"/>
    </xf>
    <xf numFmtId="0" fontId="176" fillId="0" borderId="0" xfId="2" applyFont="1" applyFill="1" applyAlignment="1">
      <alignment horizontal="left" wrapText="1"/>
    </xf>
    <xf numFmtId="0" fontId="176" fillId="0" borderId="0" xfId="0" applyFont="1" applyFill="1" applyAlignment="1">
      <alignment horizontal="justify" vertical="justify" wrapText="1"/>
    </xf>
    <xf numFmtId="0" fontId="176" fillId="0" borderId="0" xfId="0" applyFont="1" applyFill="1" applyAlignment="1">
      <alignment horizontal="center"/>
    </xf>
    <xf numFmtId="200" fontId="177" fillId="0" borderId="0" xfId="0" applyNumberFormat="1" applyFont="1" applyFill="1" applyAlignment="1">
      <alignment horizontal="center" vertical="top" wrapText="1"/>
    </xf>
    <xf numFmtId="200" fontId="176" fillId="0" borderId="0" xfId="0" applyNumberFormat="1" applyFont="1" applyFill="1" applyAlignment="1">
      <alignment horizontal="justify" vertical="top"/>
    </xf>
    <xf numFmtId="200" fontId="176" fillId="0" borderId="0" xfId="0" applyNumberFormat="1" applyFont="1" applyFill="1" applyAlignment="1">
      <alignment horizontal="left" vertical="top"/>
    </xf>
    <xf numFmtId="200" fontId="176" fillId="0" borderId="0" xfId="0" applyNumberFormat="1" applyFont="1" applyFill="1" applyAlignment="1">
      <alignment horizontal="center" vertical="top"/>
    </xf>
    <xf numFmtId="200" fontId="178" fillId="0" borderId="0" xfId="0" applyNumberFormat="1" applyFont="1" applyFill="1" applyAlignment="1">
      <alignment horizontal="center" vertical="top"/>
    </xf>
    <xf numFmtId="200" fontId="182" fillId="0" borderId="0" xfId="0" applyNumberFormat="1" applyFont="1" applyFill="1" applyAlignment="1">
      <alignment horizontal="center" vertical="top"/>
    </xf>
    <xf numFmtId="166" fontId="176" fillId="0" borderId="0" xfId="0" applyNumberFormat="1" applyFont="1" applyFill="1"/>
    <xf numFmtId="2" fontId="183" fillId="0" borderId="0" xfId="0" applyNumberFormat="1" applyFont="1" applyFill="1" applyAlignment="1">
      <alignment horizontal="justify" vertical="top"/>
    </xf>
    <xf numFmtId="0" fontId="176" fillId="0" borderId="0" xfId="0" applyFont="1" applyAlignment="1">
      <alignment horizontal="right" vertical="top"/>
    </xf>
    <xf numFmtId="0" fontId="176" fillId="0" borderId="0" xfId="0" applyFont="1" applyAlignment="1">
      <alignment vertical="top" wrapText="1"/>
    </xf>
    <xf numFmtId="0" fontId="184" fillId="0" borderId="0" xfId="0" applyFont="1"/>
    <xf numFmtId="0" fontId="176" fillId="0" borderId="0" xfId="1603" applyFont="1"/>
    <xf numFmtId="201" fontId="179" fillId="0" borderId="0" xfId="0" applyNumberFormat="1" applyFont="1" applyAlignment="1">
      <alignment horizontal="right" vertical="top"/>
    </xf>
    <xf numFmtId="0" fontId="176" fillId="0" borderId="0" xfId="0" applyFont="1" applyAlignment="1">
      <alignment horizontal="left"/>
    </xf>
    <xf numFmtId="0" fontId="178" fillId="0" borderId="0" xfId="0" applyFont="1" applyFill="1"/>
    <xf numFmtId="0" fontId="176" fillId="0" borderId="0" xfId="0" applyFont="1" applyFill="1" applyAlignment="1">
      <alignment horizontal="justify" vertical="top"/>
    </xf>
    <xf numFmtId="0" fontId="176" fillId="0" borderId="0" xfId="0" applyFont="1" applyFill="1" applyAlignment="1">
      <alignment vertical="top" wrapText="1"/>
    </xf>
    <xf numFmtId="0" fontId="176" fillId="0" borderId="0" xfId="0" applyFont="1" applyFill="1" applyAlignment="1">
      <alignment wrapText="1"/>
    </xf>
    <xf numFmtId="0" fontId="177" fillId="0" borderId="0" xfId="0" applyFont="1" applyFill="1" applyAlignment="1">
      <alignment horizontal="justify" vertical="top"/>
    </xf>
    <xf numFmtId="0" fontId="176" fillId="0" borderId="0" xfId="0" applyFont="1" applyFill="1" applyAlignment="1">
      <alignment horizontal="left" wrapText="1"/>
    </xf>
    <xf numFmtId="43" fontId="178" fillId="0" borderId="0" xfId="1614" applyFont="1" applyFill="1" applyAlignment="1">
      <alignment horizontal="right"/>
    </xf>
    <xf numFmtId="4" fontId="176" fillId="0" borderId="0" xfId="0" applyNumberFormat="1" applyFont="1" applyFill="1" applyAlignment="1">
      <alignment horizontal="justify"/>
    </xf>
    <xf numFmtId="43" fontId="176" fillId="0" borderId="0" xfId="1614" applyFont="1" applyFill="1" applyAlignment="1">
      <alignment horizontal="right" wrapText="1"/>
    </xf>
    <xf numFmtId="4" fontId="176" fillId="0" borderId="0" xfId="0" applyNumberFormat="1" applyFont="1" applyFill="1" applyAlignment="1">
      <alignment horizontal="right" wrapText="1"/>
    </xf>
    <xf numFmtId="43" fontId="176" fillId="0" borderId="0" xfId="1614" applyFont="1" applyFill="1" applyAlignment="1">
      <alignment horizontal="right"/>
    </xf>
    <xf numFmtId="0" fontId="177" fillId="0" borderId="2" xfId="0" applyFont="1" applyFill="1" applyBorder="1" applyAlignment="1">
      <alignment horizontal="justify" vertical="top"/>
    </xf>
    <xf numFmtId="0" fontId="177" fillId="0" borderId="2" xfId="0" applyFont="1" applyFill="1" applyBorder="1" applyAlignment="1">
      <alignment horizontal="left"/>
    </xf>
    <xf numFmtId="4" fontId="177" fillId="0" borderId="2" xfId="0" applyNumberFormat="1" applyFont="1" applyFill="1" applyBorder="1" applyAlignment="1" applyProtection="1">
      <alignment vertical="top" wrapText="1"/>
      <protection locked="0"/>
    </xf>
    <xf numFmtId="43" fontId="177" fillId="0" borderId="2" xfId="1614" applyFont="1" applyFill="1" applyBorder="1" applyAlignment="1" applyProtection="1">
      <alignment horizontal="right"/>
      <protection locked="0"/>
    </xf>
    <xf numFmtId="202" fontId="177" fillId="0" borderId="0" xfId="0" applyNumberFormat="1" applyFont="1" applyFill="1" applyAlignment="1">
      <alignment horizontal="center" vertical="top" wrapText="1"/>
    </xf>
    <xf numFmtId="2" fontId="176" fillId="0" borderId="0" xfId="0" applyNumberFormat="1" applyFont="1" applyAlignment="1">
      <alignment horizontal="center" vertical="top"/>
    </xf>
    <xf numFmtId="2" fontId="176" fillId="0" borderId="0" xfId="0" applyNumberFormat="1" applyFont="1" applyFill="1" applyAlignment="1">
      <alignment horizontal="center" vertical="top"/>
    </xf>
    <xf numFmtId="2" fontId="179" fillId="0" borderId="0" xfId="0" applyNumberFormat="1" applyFont="1" applyFill="1" applyAlignment="1">
      <alignment vertical="top" wrapText="1"/>
    </xf>
    <xf numFmtId="2" fontId="177" fillId="0" borderId="2" xfId="0" applyNumberFormat="1" applyFont="1" applyFill="1" applyBorder="1" applyAlignment="1">
      <alignment horizontal="center" vertical="top" wrapText="1"/>
    </xf>
    <xf numFmtId="0" fontId="187" fillId="0" borderId="0" xfId="0" applyFont="1" applyFill="1"/>
    <xf numFmtId="0" fontId="186" fillId="0" borderId="0" xfId="0" applyFont="1" applyFill="1" applyAlignment="1">
      <alignment horizontal="justify"/>
    </xf>
    <xf numFmtId="0" fontId="187" fillId="0" borderId="0" xfId="0" applyFont="1" applyFill="1" applyAlignment="1">
      <alignment horizontal="left" vertical="top"/>
    </xf>
    <xf numFmtId="0" fontId="187" fillId="0" borderId="0" xfId="0" applyFont="1" applyFill="1" applyAlignment="1">
      <alignment vertical="top" wrapText="1"/>
    </xf>
    <xf numFmtId="0" fontId="187" fillId="0" borderId="0" xfId="0" applyFont="1" applyFill="1" applyAlignment="1">
      <alignment vertical="top"/>
    </xf>
    <xf numFmtId="0" fontId="188" fillId="0" borderId="0" xfId="0" applyFont="1" applyFill="1"/>
    <xf numFmtId="0" fontId="188" fillId="0" borderId="0" xfId="0" applyFont="1" applyFill="1" applyAlignment="1">
      <alignment vertical="top" wrapText="1"/>
    </xf>
    <xf numFmtId="0" fontId="188" fillId="0" borderId="0" xfId="0" applyFont="1" applyFill="1" applyAlignment="1"/>
    <xf numFmtId="0" fontId="188" fillId="0" borderId="0" xfId="0" applyFont="1" applyFill="1" applyAlignment="1">
      <alignment vertical="top"/>
    </xf>
    <xf numFmtId="2" fontId="188" fillId="0" borderId="0" xfId="0" applyNumberFormat="1" applyFont="1" applyAlignment="1">
      <alignment horizontal="justify" vertical="top"/>
    </xf>
    <xf numFmtId="2" fontId="188" fillId="0" borderId="0" xfId="0" applyNumberFormat="1" applyFont="1" applyFill="1" applyAlignment="1">
      <alignment horizontal="justify" vertical="top"/>
    </xf>
    <xf numFmtId="2" fontId="188" fillId="0" borderId="0" xfId="0" applyNumberFormat="1" applyFont="1" applyAlignment="1">
      <alignment horizontal="center" vertical="top"/>
    </xf>
    <xf numFmtId="2" fontId="188" fillId="0" borderId="0" xfId="0" applyNumberFormat="1" applyFont="1" applyFill="1" applyAlignment="1">
      <alignment horizontal="right" vertical="top"/>
    </xf>
    <xf numFmtId="2" fontId="190" fillId="0" borderId="0" xfId="0" applyNumberFormat="1" applyFont="1" applyFill="1" applyAlignment="1">
      <alignment horizontal="justify" vertical="top" wrapText="1"/>
    </xf>
    <xf numFmtId="0" fontId="186" fillId="0" borderId="0" xfId="0" applyFont="1" applyFill="1" applyAlignment="1">
      <alignment horizontal="center" vertical="top" wrapText="1"/>
    </xf>
    <xf numFmtId="4" fontId="188" fillId="0" borderId="0" xfId="0" applyNumberFormat="1" applyFont="1" applyFill="1" applyAlignment="1">
      <alignment vertical="top"/>
    </xf>
    <xf numFmtId="4" fontId="188" fillId="0" borderId="0" xfId="1590" applyNumberFormat="1" applyFont="1" applyFill="1" applyAlignment="1">
      <alignment vertical="top" wrapText="1"/>
    </xf>
    <xf numFmtId="0" fontId="189" fillId="0" borderId="0" xfId="0" applyFont="1" applyFill="1" applyAlignment="1">
      <alignment horizontal="justify" vertical="top" wrapText="1"/>
    </xf>
    <xf numFmtId="0" fontId="188" fillId="0" borderId="0" xfId="0" applyFont="1" applyFill="1" applyAlignment="1">
      <alignment horizontal="justify" vertical="top" wrapText="1"/>
    </xf>
    <xf numFmtId="4" fontId="188" fillId="0" borderId="0" xfId="0" quotePrefix="1" applyNumberFormat="1" applyFont="1" applyFill="1" applyAlignment="1">
      <alignment horizontal="left" wrapText="1"/>
    </xf>
    <xf numFmtId="0" fontId="187" fillId="0" borderId="0" xfId="0" applyFont="1" applyFill="1" applyAlignment="1">
      <alignment horizontal="left" vertical="top" wrapText="1"/>
    </xf>
    <xf numFmtId="4" fontId="188" fillId="0" borderId="0" xfId="0" applyNumberFormat="1" applyFont="1" applyFill="1"/>
    <xf numFmtId="4" fontId="188" fillId="0" borderId="0" xfId="0" applyNumberFormat="1" applyFont="1" applyFill="1" applyAlignment="1" applyProtection="1">
      <alignment vertical="top"/>
      <protection locked="0"/>
    </xf>
    <xf numFmtId="0" fontId="188" fillId="0" borderId="0" xfId="0" quotePrefix="1" applyFont="1" applyFill="1" applyAlignment="1">
      <alignment horizontal="justify" vertical="top" wrapText="1"/>
    </xf>
    <xf numFmtId="4" fontId="188" fillId="0" borderId="0" xfId="0" applyNumberFormat="1" applyFont="1" applyFill="1" applyAlignment="1" applyProtection="1">
      <protection locked="0"/>
    </xf>
    <xf numFmtId="0" fontId="188" fillId="0" borderId="0" xfId="0" applyFont="1" applyFill="1" applyAlignment="1">
      <alignment horizontal="justify"/>
    </xf>
    <xf numFmtId="0" fontId="188" fillId="0" borderId="0" xfId="0" applyFont="1" applyFill="1" applyAlignment="1">
      <alignment horizontal="left" vertical="top"/>
    </xf>
    <xf numFmtId="4" fontId="186" fillId="0" borderId="2" xfId="0" applyNumberFormat="1" applyFont="1" applyFill="1" applyBorder="1" applyAlignment="1" applyProtection="1">
      <alignment vertical="top" wrapText="1"/>
      <protection locked="0"/>
    </xf>
    <xf numFmtId="4" fontId="186" fillId="0" borderId="2" xfId="0" applyNumberFormat="1" applyFont="1" applyFill="1" applyBorder="1" applyAlignment="1" applyProtection="1">
      <alignment vertical="top"/>
      <protection locked="0"/>
    </xf>
    <xf numFmtId="0" fontId="186" fillId="0" borderId="2" xfId="0" applyFont="1" applyFill="1" applyBorder="1" applyAlignment="1">
      <alignment horizontal="center" vertical="top" wrapText="1"/>
    </xf>
    <xf numFmtId="49" fontId="177" fillId="0" borderId="2" xfId="0" applyNumberFormat="1" applyFont="1" applyFill="1" applyBorder="1" applyAlignment="1">
      <alignment horizontal="center" vertical="top"/>
    </xf>
    <xf numFmtId="0" fontId="186" fillId="0" borderId="0" xfId="0" applyFont="1" applyFill="1" applyAlignment="1">
      <alignment horizontal="center" vertical="top"/>
    </xf>
    <xf numFmtId="0" fontId="177" fillId="0" borderId="0" xfId="0" applyFont="1" applyFill="1" applyAlignment="1">
      <alignment horizontal="center" vertical="top"/>
    </xf>
    <xf numFmtId="0" fontId="177" fillId="0" borderId="0" xfId="0" applyFont="1" applyAlignment="1">
      <alignment horizontal="center"/>
    </xf>
    <xf numFmtId="49" fontId="177" fillId="0" borderId="2" xfId="0" applyNumberFormat="1" applyFont="1" applyBorder="1" applyAlignment="1">
      <alignment horizontal="center" vertical="top"/>
    </xf>
    <xf numFmtId="2" fontId="192" fillId="0" borderId="0" xfId="0" applyNumberFormat="1" applyFont="1" applyFill="1" applyAlignment="1">
      <alignment horizontal="justify" vertical="top"/>
    </xf>
    <xf numFmtId="0" fontId="187" fillId="0" borderId="0" xfId="0" applyFont="1" applyFill="1" applyAlignment="1">
      <alignment wrapText="1"/>
    </xf>
    <xf numFmtId="2" fontId="186" fillId="0" borderId="0" xfId="0" applyNumberFormat="1" applyFont="1" applyFill="1" applyAlignment="1">
      <alignment horizontal="justify" vertical="top"/>
    </xf>
    <xf numFmtId="4" fontId="188" fillId="0" borderId="0" xfId="0" applyNumberFormat="1" applyFont="1" applyFill="1" applyAlignment="1">
      <alignment horizontal="right"/>
    </xf>
    <xf numFmtId="4" fontId="188" fillId="0" borderId="0" xfId="0" applyNumberFormat="1" applyFont="1" applyFill="1" applyAlignment="1"/>
    <xf numFmtId="2" fontId="188" fillId="0" borderId="0" xfId="0" applyNumberFormat="1" applyFont="1" applyFill="1" applyAlignment="1">
      <alignment horizontal="left"/>
    </xf>
    <xf numFmtId="2" fontId="188" fillId="0" borderId="0" xfId="0" quotePrefix="1" applyNumberFormat="1" applyFont="1" applyFill="1" applyAlignment="1">
      <alignment horizontal="justify" vertical="top" wrapText="1"/>
    </xf>
    <xf numFmtId="49" fontId="188" fillId="0" borderId="0" xfId="0" applyNumberFormat="1" applyFont="1" applyFill="1" applyAlignment="1">
      <alignment horizontal="left" vertical="top"/>
    </xf>
    <xf numFmtId="2" fontId="188" fillId="0" borderId="0" xfId="0" applyNumberFormat="1" applyFont="1" applyFill="1" applyAlignment="1">
      <alignment horizontal="justify" vertical="top" wrapText="1"/>
    </xf>
    <xf numFmtId="4" fontId="188" fillId="0" borderId="0" xfId="0" applyNumberFormat="1" applyFont="1" applyFill="1" applyAlignment="1" applyProtection="1">
      <alignment horizontal="right"/>
      <protection locked="0"/>
    </xf>
    <xf numFmtId="2" fontId="186" fillId="0" borderId="2" xfId="0" applyNumberFormat="1" applyFont="1" applyFill="1" applyBorder="1" applyAlignment="1">
      <alignment horizontal="left" vertical="top" wrapText="1"/>
    </xf>
    <xf numFmtId="2" fontId="186" fillId="0" borderId="2" xfId="0" applyNumberFormat="1" applyFont="1" applyFill="1" applyBorder="1" applyAlignment="1">
      <alignment horizontal="left"/>
    </xf>
    <xf numFmtId="4" fontId="186" fillId="0" borderId="2" xfId="0" applyNumberFormat="1" applyFont="1" applyFill="1" applyBorder="1" applyAlignment="1" applyProtection="1">
      <alignment horizontal="right"/>
      <protection locked="0"/>
    </xf>
    <xf numFmtId="2" fontId="186" fillId="0" borderId="0" xfId="0" applyNumberFormat="1" applyFont="1" applyFill="1" applyAlignment="1">
      <alignment horizontal="center" vertical="top"/>
    </xf>
    <xf numFmtId="2" fontId="191" fillId="0" borderId="0" xfId="0" applyNumberFormat="1" applyFont="1" applyFill="1" applyAlignment="1">
      <alignment horizontal="center" vertical="top"/>
    </xf>
    <xf numFmtId="204" fontId="186" fillId="0" borderId="0" xfId="0" applyNumberFormat="1" applyFont="1" applyFill="1" applyAlignment="1">
      <alignment horizontal="center" vertical="top" wrapText="1"/>
    </xf>
    <xf numFmtId="49" fontId="186" fillId="0" borderId="2" xfId="0" applyNumberFormat="1" applyFont="1" applyFill="1" applyBorder="1" applyAlignment="1">
      <alignment horizontal="center" vertical="top"/>
    </xf>
    <xf numFmtId="2" fontId="177" fillId="0" borderId="0" xfId="0" applyNumberFormat="1" applyFont="1" applyFill="1" applyAlignment="1">
      <alignment horizontal="center" vertical="top"/>
    </xf>
    <xf numFmtId="2" fontId="188" fillId="0" borderId="0" xfId="0" applyNumberFormat="1" applyFont="1" applyFill="1" applyAlignment="1">
      <alignment horizontal="center" vertical="top"/>
    </xf>
    <xf numFmtId="2" fontId="189" fillId="0" borderId="0" xfId="0" applyNumberFormat="1" applyFont="1" applyFill="1" applyAlignment="1">
      <alignment vertical="top" wrapText="1"/>
    </xf>
    <xf numFmtId="0" fontId="176" fillId="0" borderId="0" xfId="0" applyFont="1" applyAlignment="1">
      <alignment horizontal="left" wrapText="1"/>
    </xf>
    <xf numFmtId="49" fontId="176" fillId="0" borderId="0" xfId="0" applyNumberFormat="1" applyFont="1" applyAlignment="1">
      <alignment horizontal="left" vertical="top"/>
    </xf>
    <xf numFmtId="0" fontId="176" fillId="0" borderId="0" xfId="0" applyFont="1" applyAlignment="1">
      <alignment vertical="top"/>
    </xf>
    <xf numFmtId="2" fontId="176" fillId="0" borderId="0" xfId="0" applyNumberFormat="1" applyFont="1" applyAlignment="1">
      <alignment horizontal="left"/>
    </xf>
    <xf numFmtId="2" fontId="188" fillId="0" borderId="0" xfId="0" applyNumberFormat="1" applyFont="1" applyAlignment="1">
      <alignment horizontal="right" vertical="top"/>
    </xf>
    <xf numFmtId="4" fontId="0" fillId="0" borderId="0" xfId="0" applyNumberFormat="1"/>
    <xf numFmtId="0" fontId="177" fillId="0" borderId="0" xfId="0" applyFont="1" applyAlignment="1">
      <alignment vertical="top"/>
    </xf>
    <xf numFmtId="0" fontId="177" fillId="0" borderId="0" xfId="0" applyFont="1" applyAlignment="1">
      <alignment horizontal="justify" vertical="top"/>
    </xf>
    <xf numFmtId="0" fontId="176" fillId="0" borderId="0" xfId="0" applyFont="1" applyAlignment="1">
      <alignment horizontal="justify" vertical="top"/>
    </xf>
    <xf numFmtId="4" fontId="176" fillId="0" borderId="0" xfId="0" applyNumberFormat="1" applyFont="1" applyAlignment="1">
      <alignment horizontal="justify"/>
    </xf>
    <xf numFmtId="2" fontId="176" fillId="0" borderId="0" xfId="0" applyNumberFormat="1" applyFont="1" applyAlignment="1">
      <alignment horizontal="right" vertical="top"/>
    </xf>
    <xf numFmtId="4" fontId="176" fillId="0" borderId="0" xfId="0" applyNumberFormat="1" applyFont="1" applyAlignment="1">
      <alignment wrapText="1"/>
    </xf>
    <xf numFmtId="0" fontId="181" fillId="0" borderId="0" xfId="0" applyFont="1" applyAlignment="1">
      <alignment horizontal="justify" vertical="top"/>
    </xf>
    <xf numFmtId="0" fontId="179" fillId="0" borderId="0" xfId="0" applyFont="1" applyAlignment="1">
      <alignment horizontal="justify" vertical="top"/>
    </xf>
    <xf numFmtId="0" fontId="182" fillId="0" borderId="0" xfId="0" applyFont="1"/>
    <xf numFmtId="166" fontId="182" fillId="0" borderId="0" xfId="0" applyNumberFormat="1" applyFont="1"/>
    <xf numFmtId="0" fontId="176" fillId="0" borderId="3" xfId="0" applyFont="1" applyBorder="1" applyAlignment="1">
      <alignment vertical="top"/>
    </xf>
    <xf numFmtId="0" fontId="176" fillId="0" borderId="3" xfId="0" applyFont="1" applyBorder="1" applyAlignment="1">
      <alignment horizontal="justify" vertical="top"/>
    </xf>
    <xf numFmtId="0" fontId="176" fillId="0" borderId="3" xfId="0" applyFont="1" applyBorder="1" applyAlignment="1">
      <alignment horizontal="left"/>
    </xf>
    <xf numFmtId="0" fontId="176" fillId="0" borderId="3" xfId="0" applyFont="1" applyBorder="1"/>
    <xf numFmtId="4" fontId="177" fillId="0" borderId="2" xfId="0" applyNumberFormat="1" applyFont="1" applyBorder="1"/>
    <xf numFmtId="0" fontId="176" fillId="90" borderId="0" xfId="0" applyFont="1" applyFill="1"/>
    <xf numFmtId="0" fontId="194" fillId="0" borderId="0" xfId="0" applyFont="1" applyAlignment="1">
      <alignment horizontal="center"/>
    </xf>
    <xf numFmtId="0" fontId="182" fillId="0" borderId="0" xfId="0" applyFont="1" applyAlignment="1">
      <alignment horizontal="center" vertical="top"/>
    </xf>
    <xf numFmtId="4" fontId="176" fillId="0" borderId="0" xfId="0" applyNumberFormat="1" applyFont="1" applyAlignment="1" applyProtection="1">
      <alignment wrapText="1"/>
      <protection locked="0"/>
    </xf>
    <xf numFmtId="49" fontId="177" fillId="0" borderId="14" xfId="0" applyNumberFormat="1" applyFont="1" applyBorder="1" applyAlignment="1">
      <alignment horizontal="left" vertical="top"/>
    </xf>
    <xf numFmtId="0" fontId="177" fillId="0" borderId="14" xfId="0" applyFont="1" applyBorder="1" applyAlignment="1">
      <alignment horizontal="justify" vertical="top"/>
    </xf>
    <xf numFmtId="0" fontId="177" fillId="0" borderId="14" xfId="0" applyFont="1" applyBorder="1" applyAlignment="1">
      <alignment horizontal="left"/>
    </xf>
    <xf numFmtId="4" fontId="177" fillId="0" borderId="14" xfId="0" applyNumberFormat="1" applyFont="1" applyBorder="1" applyAlignment="1" applyProtection="1">
      <alignment wrapText="1"/>
      <protection locked="0"/>
    </xf>
    <xf numFmtId="4" fontId="177" fillId="0" borderId="14" xfId="0" applyNumberFormat="1" applyFont="1" applyBorder="1" applyProtection="1">
      <protection locked="0"/>
    </xf>
    <xf numFmtId="4" fontId="177" fillId="0" borderId="14" xfId="0" applyNumberFormat="1" applyFont="1" applyBorder="1"/>
    <xf numFmtId="0" fontId="176" fillId="0" borderId="0" xfId="0" applyFont="1" applyAlignment="1">
      <alignment wrapText="1"/>
    </xf>
    <xf numFmtId="0" fontId="177" fillId="0" borderId="0" xfId="0" applyFont="1"/>
    <xf numFmtId="0" fontId="177" fillId="0" borderId="0" xfId="0" applyFont="1" applyAlignment="1">
      <alignment horizontal="center" vertical="top" wrapText="1"/>
    </xf>
    <xf numFmtId="0" fontId="177" fillId="0" borderId="2" xfId="0" applyFont="1" applyBorder="1"/>
    <xf numFmtId="0" fontId="177" fillId="0" borderId="0" xfId="0" applyFont="1" applyBorder="1"/>
    <xf numFmtId="49" fontId="176" fillId="0" borderId="3" xfId="0" applyNumberFormat="1" applyFont="1" applyBorder="1" applyAlignment="1">
      <alignment horizontal="left" vertical="top"/>
    </xf>
    <xf numFmtId="0" fontId="185" fillId="0" borderId="0" xfId="0" applyFont="1" applyAlignment="1">
      <alignment horizontal="left" vertical="top" wrapText="1"/>
    </xf>
    <xf numFmtId="0" fontId="176" fillId="0" borderId="0" xfId="0" applyFont="1" applyAlignment="1">
      <alignment horizontal="left" vertical="top" wrapText="1"/>
    </xf>
    <xf numFmtId="0" fontId="179" fillId="0" borderId="0" xfId="0" applyFont="1" applyAlignment="1">
      <alignment vertical="top"/>
    </xf>
    <xf numFmtId="0" fontId="176" fillId="0" borderId="0" xfId="0" applyFont="1" applyAlignment="1">
      <alignment horizontal="left" vertical="top"/>
    </xf>
    <xf numFmtId="0" fontId="195" fillId="0" borderId="0" xfId="0" applyFont="1" applyAlignment="1">
      <alignment horizontal="left" vertical="top"/>
    </xf>
    <xf numFmtId="0" fontId="195" fillId="0" borderId="0" xfId="0" applyFont="1" applyAlignment="1">
      <alignment horizontal="right" vertical="top"/>
    </xf>
    <xf numFmtId="0" fontId="195" fillId="0" borderId="0" xfId="0" applyFont="1"/>
    <xf numFmtId="49" fontId="177" fillId="0" borderId="2" xfId="0" applyNumberFormat="1" applyFont="1" applyBorder="1" applyAlignment="1">
      <alignment horizontal="left" vertical="top"/>
    </xf>
    <xf numFmtId="4" fontId="176" fillId="0" borderId="2" xfId="0" applyNumberFormat="1" applyFont="1" applyFill="1" applyBorder="1" applyAlignment="1"/>
    <xf numFmtId="0" fontId="176" fillId="0" borderId="0" xfId="0" applyNumberFormat="1" applyFont="1" applyAlignment="1">
      <alignment horizontal="justify" vertical="top" wrapText="1"/>
    </xf>
    <xf numFmtId="205" fontId="177" fillId="0" borderId="0" xfId="0" applyNumberFormat="1" applyFont="1" applyAlignment="1">
      <alignment horizontal="center" vertical="top" wrapText="1"/>
    </xf>
    <xf numFmtId="206" fontId="177" fillId="0" borderId="0" xfId="0" applyNumberFormat="1" applyFont="1" applyAlignment="1">
      <alignment horizontal="center" vertical="top" wrapText="1"/>
    </xf>
    <xf numFmtId="2" fontId="188" fillId="0" borderId="0" xfId="0" applyNumberFormat="1" applyFont="1" applyAlignment="1">
      <alignment horizontal="justify" vertical="top" wrapText="1"/>
    </xf>
    <xf numFmtId="0" fontId="197" fillId="0" borderId="0" xfId="1845" applyFont="1" applyFill="1" applyAlignment="1">
      <alignment horizontal="center"/>
    </xf>
    <xf numFmtId="0" fontId="176" fillId="0" borderId="0" xfId="0" applyFont="1" applyAlignment="1">
      <alignment horizontal="center" vertical="top"/>
    </xf>
    <xf numFmtId="0" fontId="177" fillId="0" borderId="0" xfId="0" applyFont="1" applyAlignment="1">
      <alignment horizontal="center" vertical="top"/>
    </xf>
    <xf numFmtId="0" fontId="198" fillId="0" borderId="0" xfId="0" applyFont="1" applyAlignment="1">
      <alignment horizontal="justify" vertical="justify" wrapText="1"/>
    </xf>
    <xf numFmtId="0" fontId="178" fillId="0" borderId="0" xfId="0" applyFont="1" applyAlignment="1">
      <alignment horizontal="justify" vertical="top" wrapText="1"/>
    </xf>
    <xf numFmtId="0" fontId="176" fillId="0" borderId="0" xfId="0" applyFont="1" applyAlignment="1">
      <alignment horizontal="justify" vertical="justify" wrapText="1"/>
    </xf>
    <xf numFmtId="4" fontId="176" fillId="0" borderId="0" xfId="1845" applyNumberFormat="1" applyFont="1" applyFill="1" applyAlignment="1" applyProtection="1">
      <alignment horizontal="justify"/>
      <protection locked="0"/>
    </xf>
    <xf numFmtId="4" fontId="197" fillId="0" borderId="0" xfId="1845" applyNumberFormat="1" applyFont="1" applyFill="1" applyAlignment="1">
      <alignment horizontal="justify"/>
    </xf>
    <xf numFmtId="0" fontId="197" fillId="0" borderId="0" xfId="1845" applyFont="1" applyFill="1" applyAlignment="1">
      <alignment horizontal="justify" wrapText="1"/>
    </xf>
    <xf numFmtId="4" fontId="197" fillId="0" borderId="0" xfId="1845" applyNumberFormat="1" applyFont="1" applyFill="1" applyAlignment="1"/>
    <xf numFmtId="49" fontId="176" fillId="0" borderId="0" xfId="1845" applyNumberFormat="1" applyFont="1" applyFill="1" applyAlignment="1">
      <alignment horizontal="justify" vertical="top"/>
    </xf>
    <xf numFmtId="0" fontId="197" fillId="0" borderId="0" xfId="1845" applyFont="1" applyFill="1" applyAlignment="1">
      <alignment horizontal="left" vertical="top" wrapText="1"/>
    </xf>
    <xf numFmtId="4" fontId="176" fillId="0" borderId="0" xfId="1845" applyNumberFormat="1" applyFont="1" applyFill="1" applyAlignment="1">
      <alignment horizontal="justify" wrapText="1"/>
    </xf>
    <xf numFmtId="0" fontId="176" fillId="0" borderId="0" xfId="1845" applyFont="1" applyFill="1" applyAlignment="1">
      <alignment horizontal="left" vertical="top" wrapText="1"/>
    </xf>
    <xf numFmtId="0" fontId="197" fillId="0" borderId="0" xfId="1845" applyFont="1" applyFill="1" applyAlignment="1">
      <alignment horizontal="left" vertical="top"/>
    </xf>
    <xf numFmtId="0" fontId="179" fillId="0" borderId="0" xfId="1845" applyFont="1" applyFill="1" applyAlignment="1">
      <alignment horizontal="left" vertical="top"/>
    </xf>
    <xf numFmtId="0" fontId="176" fillId="0" borderId="0" xfId="1845" applyNumberFormat="1" applyFont="1" applyFill="1" applyAlignment="1">
      <alignment horizontal="justify" vertical="top" wrapText="1"/>
    </xf>
    <xf numFmtId="49" fontId="176" fillId="0" borderId="0" xfId="1845" applyNumberFormat="1" applyFont="1" applyFill="1" applyAlignment="1">
      <alignment horizontal="justify" vertical="top" wrapText="1"/>
    </xf>
    <xf numFmtId="0" fontId="176" fillId="0" borderId="0" xfId="1845" applyFont="1" applyFill="1" applyAlignment="1"/>
    <xf numFmtId="0" fontId="176" fillId="0" borderId="0" xfId="1845" applyFont="1" applyFill="1" applyAlignment="1">
      <alignment vertical="top" wrapText="1"/>
    </xf>
    <xf numFmtId="0" fontId="176" fillId="0" borderId="0" xfId="1845" applyFont="1" applyFill="1" applyAlignment="1">
      <alignment horizontal="left" vertical="top"/>
    </xf>
    <xf numFmtId="0" fontId="179" fillId="0" borderId="0" xfId="1845" applyFont="1" applyFill="1" applyAlignment="1">
      <alignment horizontal="justify"/>
    </xf>
    <xf numFmtId="0" fontId="176" fillId="0" borderId="0" xfId="1845" applyFont="1" applyFill="1" applyAlignment="1">
      <alignment horizontal="right" vertical="top" wrapText="1"/>
    </xf>
    <xf numFmtId="0" fontId="176" fillId="0" borderId="0" xfId="1845" applyFont="1" applyFill="1" applyAlignment="1">
      <alignment wrapText="1"/>
    </xf>
    <xf numFmtId="0" fontId="181" fillId="0" borderId="0" xfId="1845" applyFont="1" applyFill="1"/>
    <xf numFmtId="0" fontId="185" fillId="0" borderId="0" xfId="1845" applyFont="1" applyFill="1" applyAlignment="1">
      <alignment horizontal="right" vertical="top"/>
    </xf>
    <xf numFmtId="0" fontId="185" fillId="0" borderId="0" xfId="1845" applyFont="1" applyFill="1" applyAlignment="1">
      <alignment vertical="top"/>
    </xf>
    <xf numFmtId="0" fontId="185" fillId="0" borderId="0" xfId="1845" applyFont="1" applyFill="1"/>
    <xf numFmtId="0" fontId="176" fillId="0" borderId="0" xfId="1845" applyFont="1" applyFill="1" applyAlignment="1">
      <alignment horizontal="right" vertical="top"/>
    </xf>
    <xf numFmtId="0" fontId="176" fillId="0" borderId="0" xfId="1845" applyFont="1" applyFill="1" applyAlignment="1">
      <alignment vertical="top"/>
    </xf>
    <xf numFmtId="2" fontId="197" fillId="0" borderId="0" xfId="1845" applyNumberFormat="1" applyFont="1" applyFill="1" applyAlignment="1">
      <alignment horizontal="right"/>
    </xf>
    <xf numFmtId="0" fontId="197" fillId="0" borderId="0" xfId="1845" applyFont="1" applyFill="1" applyAlignment="1">
      <alignment horizontal="justify" vertical="justify" wrapText="1"/>
    </xf>
    <xf numFmtId="0" fontId="176" fillId="0" borderId="0" xfId="1845" applyFont="1" applyFill="1" applyAlignment="1">
      <alignment horizontal="justify" vertical="justify" wrapText="1"/>
    </xf>
    <xf numFmtId="0" fontId="176" fillId="0" borderId="0" xfId="1845" applyFont="1" applyFill="1" applyAlignment="1">
      <alignment horizontal="center" vertical="top"/>
    </xf>
    <xf numFmtId="4" fontId="197" fillId="0" borderId="0" xfId="1845" applyNumberFormat="1" applyFont="1" applyFill="1"/>
    <xf numFmtId="0" fontId="176" fillId="0" borderId="0" xfId="1845" applyFont="1" applyFill="1" applyAlignment="1">
      <alignment horizontal="center"/>
    </xf>
    <xf numFmtId="0" fontId="179" fillId="0" borderId="0" xfId="1845" applyFont="1" applyFill="1" applyAlignment="1">
      <alignment horizontal="justify" vertical="justify" wrapText="1"/>
    </xf>
    <xf numFmtId="0" fontId="179" fillId="0" borderId="0" xfId="1845" applyFont="1" applyFill="1"/>
    <xf numFmtId="0" fontId="197" fillId="0" borderId="0" xfId="1845" applyFont="1" applyFill="1" applyAlignment="1">
      <alignment vertical="top"/>
    </xf>
    <xf numFmtId="0" fontId="179" fillId="0" borderId="0" xfId="1845" applyFont="1" applyFill="1" applyAlignment="1">
      <alignment horizontal="justify" vertical="top" wrapText="1"/>
    </xf>
    <xf numFmtId="4" fontId="176" fillId="0" borderId="0" xfId="1845" applyNumberFormat="1" applyFont="1" applyFill="1" applyAlignment="1">
      <alignment horizontal="justify"/>
    </xf>
    <xf numFmtId="0" fontId="176" fillId="0" borderId="0" xfId="1845" applyFont="1" applyFill="1" applyAlignment="1">
      <alignment horizontal="justify" wrapText="1"/>
    </xf>
    <xf numFmtId="0" fontId="176" fillId="0" borderId="0" xfId="1845" applyFont="1" applyFill="1" applyAlignment="1">
      <alignment horizontal="justify" vertical="top"/>
    </xf>
    <xf numFmtId="4" fontId="176" fillId="0" borderId="0" xfId="1845" applyNumberFormat="1" applyFont="1" applyFill="1" applyAlignment="1"/>
    <xf numFmtId="0" fontId="176" fillId="0" borderId="0" xfId="1845" applyFont="1" applyFill="1" applyAlignment="1">
      <alignment horizontal="left" wrapText="1"/>
    </xf>
    <xf numFmtId="0" fontId="179" fillId="0" borderId="0" xfId="1845" applyFont="1" applyFill="1" applyAlignment="1">
      <alignment horizontal="justify" vertical="top"/>
    </xf>
    <xf numFmtId="4" fontId="176" fillId="0" borderId="0" xfId="1845" applyNumberFormat="1" applyFont="1" applyFill="1" applyAlignment="1">
      <alignment horizontal="justify" vertical="top" wrapText="1"/>
    </xf>
    <xf numFmtId="4" fontId="176" fillId="0" borderId="0" xfId="1845" applyNumberFormat="1" applyFont="1" applyFill="1" applyAlignment="1">
      <alignment horizontal="right" wrapText="1"/>
    </xf>
    <xf numFmtId="4" fontId="197" fillId="0" borderId="0" xfId="1845" applyNumberFormat="1" applyFont="1" applyFill="1" applyAlignment="1">
      <alignment horizontal="justify" vertical="top"/>
    </xf>
    <xf numFmtId="4" fontId="197" fillId="0" borderId="0" xfId="1845" applyNumberFormat="1" applyFont="1" applyFill="1" applyAlignment="1">
      <alignment horizontal="right"/>
    </xf>
    <xf numFmtId="0" fontId="197" fillId="0" borderId="0" xfId="1845" applyFont="1" applyFill="1" applyAlignment="1">
      <alignment horizontal="justify" vertical="top"/>
    </xf>
    <xf numFmtId="4" fontId="197" fillId="0" borderId="0" xfId="1845" applyNumberFormat="1" applyFont="1" applyFill="1" applyAlignment="1">
      <alignment horizontal="justify" vertical="top" wrapText="1"/>
    </xf>
    <xf numFmtId="4" fontId="197" fillId="0" borderId="0" xfId="1845" applyNumberFormat="1" applyFont="1" applyFill="1" applyAlignment="1">
      <alignment horizontal="right" wrapText="1"/>
    </xf>
    <xf numFmtId="0" fontId="197" fillId="0" borderId="0" xfId="1845" applyFont="1" applyFill="1" applyAlignment="1">
      <alignment horizontal="left"/>
    </xf>
    <xf numFmtId="0" fontId="197" fillId="0" borderId="0" xfId="1845" applyFont="1" applyFill="1" applyAlignment="1">
      <alignment horizontal="justify" vertical="top" wrapText="1"/>
    </xf>
    <xf numFmtId="0" fontId="176" fillId="0" borderId="0" xfId="1845" applyFont="1" applyFill="1" applyAlignment="1">
      <alignment horizontal="justify" vertical="top" wrapText="1"/>
    </xf>
    <xf numFmtId="0" fontId="176" fillId="0" borderId="0" xfId="1845" applyFont="1" applyFill="1" applyAlignment="1">
      <alignment horizontal="left"/>
    </xf>
    <xf numFmtId="0" fontId="176" fillId="0" borderId="0" xfId="1845" applyFont="1" applyFill="1" applyAlignment="1">
      <alignment horizontal="justify"/>
    </xf>
    <xf numFmtId="0" fontId="181" fillId="0" borderId="0" xfId="1845" applyFont="1" applyFill="1" applyAlignment="1">
      <alignment vertical="top"/>
    </xf>
    <xf numFmtId="4" fontId="185" fillId="0" borderId="0" xfId="1845" applyNumberFormat="1" applyFont="1" applyFill="1" applyAlignment="1"/>
    <xf numFmtId="0" fontId="185" fillId="0" borderId="0" xfId="1845" applyFont="1" applyFill="1" applyAlignment="1"/>
    <xf numFmtId="4" fontId="185" fillId="0" borderId="0" xfId="1845" applyNumberFormat="1" applyFont="1" applyFill="1" applyAlignment="1">
      <alignment horizontal="right"/>
    </xf>
    <xf numFmtId="0" fontId="185" fillId="0" borderId="0" xfId="1845" applyFont="1" applyFill="1" applyAlignment="1">
      <alignment horizontal="left"/>
    </xf>
    <xf numFmtId="0" fontId="185" fillId="0" borderId="0" xfId="1845" applyFont="1" applyFill="1" applyAlignment="1">
      <alignment horizontal="justify" vertical="top"/>
    </xf>
    <xf numFmtId="0" fontId="179" fillId="0" borderId="0" xfId="1845" applyFont="1" applyFill="1" applyAlignment="1">
      <alignment vertical="top"/>
    </xf>
    <xf numFmtId="2" fontId="176" fillId="0" borderId="0" xfId="1845" applyNumberFormat="1" applyFont="1" applyFill="1" applyAlignment="1">
      <alignment horizontal="right"/>
    </xf>
    <xf numFmtId="4" fontId="176" fillId="0" borderId="0" xfId="1845" applyNumberFormat="1" applyFont="1" applyFill="1" applyAlignment="1">
      <alignment horizontal="right"/>
    </xf>
    <xf numFmtId="2" fontId="176" fillId="0" borderId="0" xfId="1845" applyNumberFormat="1" applyFont="1" applyFill="1" applyAlignment="1">
      <alignment horizontal="left"/>
    </xf>
    <xf numFmtId="2" fontId="197" fillId="0" borderId="0" xfId="1845" applyNumberFormat="1" applyFont="1" applyFill="1" applyAlignment="1">
      <alignment horizontal="justify" vertical="top"/>
    </xf>
    <xf numFmtId="0" fontId="197" fillId="0" borderId="0" xfId="1845" applyFont="1" applyFill="1"/>
    <xf numFmtId="2" fontId="176" fillId="0" borderId="0" xfId="1845" applyNumberFormat="1" applyFont="1" applyFill="1" applyAlignment="1">
      <alignment horizontal="justify" vertical="top"/>
    </xf>
    <xf numFmtId="2" fontId="179" fillId="0" borderId="0" xfId="1845" applyNumberFormat="1" applyFont="1" applyFill="1" applyAlignment="1">
      <alignment horizontal="justify" vertical="top"/>
    </xf>
    <xf numFmtId="0" fontId="187" fillId="0" borderId="0" xfId="0" applyFont="1" applyAlignment="1">
      <alignment horizontal="left" vertical="top"/>
    </xf>
    <xf numFmtId="2" fontId="179" fillId="0" borderId="0" xfId="0" applyNumberFormat="1" applyFont="1" applyFill="1" applyAlignment="1">
      <alignment horizontal="right" vertical="top" wrapText="1"/>
    </xf>
    <xf numFmtId="0" fontId="189" fillId="0" borderId="0" xfId="0" applyFont="1" applyFill="1" applyAlignment="1">
      <alignment horizontal="center" vertical="top" wrapText="1"/>
    </xf>
    <xf numFmtId="0" fontId="187" fillId="0" borderId="0" xfId="0" applyFont="1"/>
    <xf numFmtId="4" fontId="187" fillId="0" borderId="0" xfId="0" applyNumberFormat="1" applyFont="1" applyAlignment="1">
      <alignment horizontal="right"/>
    </xf>
    <xf numFmtId="0" fontId="187" fillId="0" borderId="0" xfId="0" applyFont="1" applyAlignment="1">
      <alignment horizontal="justify" vertical="top" wrapText="1"/>
    </xf>
    <xf numFmtId="0" fontId="187" fillId="0" borderId="0" xfId="0" applyFont="1" applyAlignment="1">
      <alignment horizontal="center" vertical="top" wrapText="1"/>
    </xf>
    <xf numFmtId="0" fontId="176" fillId="0" borderId="0" xfId="1845" applyFont="1" applyFill="1"/>
    <xf numFmtId="0" fontId="197" fillId="0" borderId="0" xfId="1845" applyFont="1" applyFill="1" applyAlignment="1">
      <alignment horizontal="left" wrapText="1"/>
    </xf>
    <xf numFmtId="2" fontId="0" fillId="0" borderId="0" xfId="0" applyNumberFormat="1" applyAlignment="1">
      <alignment horizontal="justify" vertical="top"/>
    </xf>
    <xf numFmtId="2" fontId="176" fillId="0" borderId="0" xfId="0" applyNumberFormat="1" applyFont="1" applyFill="1" applyAlignment="1">
      <alignment horizontal="justify" vertical="top"/>
    </xf>
    <xf numFmtId="2" fontId="176" fillId="0" borderId="0" xfId="0" applyNumberFormat="1" applyFont="1" applyAlignment="1">
      <alignment horizontal="justify" vertical="top"/>
    </xf>
    <xf numFmtId="2" fontId="176" fillId="0" borderId="0" xfId="0" applyNumberFormat="1" applyFont="1" applyFill="1" applyAlignment="1">
      <alignment horizontal="right" vertical="top"/>
    </xf>
    <xf numFmtId="0" fontId="176" fillId="0" borderId="0" xfId="0" applyFont="1" applyFill="1" applyAlignment="1">
      <alignment horizontal="justify" vertical="top" wrapText="1"/>
    </xf>
    <xf numFmtId="4" fontId="176" fillId="0" borderId="0" xfId="0" applyNumberFormat="1" applyFont="1" applyFill="1" applyAlignment="1"/>
    <xf numFmtId="0" fontId="176" fillId="0" borderId="0" xfId="0" applyFont="1" applyFill="1"/>
    <xf numFmtId="4" fontId="176" fillId="0" borderId="0" xfId="0" applyNumberFormat="1" applyFont="1" applyFill="1" applyAlignment="1">
      <alignment horizontal="right" vertical="top"/>
    </xf>
    <xf numFmtId="0" fontId="176" fillId="0" borderId="0" xfId="0" applyNumberFormat="1" applyFont="1" applyFill="1" applyAlignment="1">
      <alignment horizontal="justify" vertical="top" wrapText="1"/>
    </xf>
    <xf numFmtId="0" fontId="177" fillId="0" borderId="0" xfId="0" applyFont="1" applyFill="1"/>
    <xf numFmtId="0" fontId="188" fillId="0" borderId="0" xfId="0" applyNumberFormat="1" applyFont="1" applyFill="1" applyAlignment="1">
      <alignment horizontal="justify"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justify"/>
    </xf>
    <xf numFmtId="0" fontId="10" fillId="0" borderId="0" xfId="0" applyFont="1"/>
    <xf numFmtId="4" fontId="188" fillId="0" borderId="0" xfId="0" applyNumberFormat="1" applyFont="1" applyAlignment="1">
      <alignment vertical="top"/>
    </xf>
    <xf numFmtId="0" fontId="186" fillId="0" borderId="2" xfId="0" applyFont="1" applyBorder="1" applyAlignment="1">
      <alignment horizontal="center" vertical="top" wrapText="1"/>
    </xf>
    <xf numFmtId="0" fontId="188" fillId="0" borderId="0" xfId="0" applyFont="1" applyAlignment="1">
      <alignment vertical="top"/>
    </xf>
    <xf numFmtId="0" fontId="188" fillId="0" borderId="0" xfId="0" applyFont="1" applyAlignment="1">
      <alignment vertical="top" wrapText="1"/>
    </xf>
    <xf numFmtId="0" fontId="188" fillId="0" borderId="0" xfId="0" applyFont="1" applyAlignment="1">
      <alignment horizontal="left" vertical="top"/>
    </xf>
    <xf numFmtId="0" fontId="188" fillId="0" borderId="0" xfId="0" applyFont="1" applyAlignment="1">
      <alignment horizontal="justify"/>
    </xf>
    <xf numFmtId="0" fontId="186" fillId="0" borderId="0" xfId="0" applyFont="1" applyAlignment="1">
      <alignment horizontal="center" vertical="top" wrapText="1"/>
    </xf>
    <xf numFmtId="0" fontId="18" fillId="0" borderId="0" xfId="0" applyFont="1"/>
    <xf numFmtId="4" fontId="188" fillId="0" borderId="0" xfId="0" applyNumberFormat="1" applyFont="1" applyAlignment="1" applyProtection="1">
      <alignment vertical="top"/>
      <protection locked="0"/>
    </xf>
    <xf numFmtId="4" fontId="188" fillId="0" borderId="0" xfId="0" applyNumberFormat="1" applyFont="1" applyProtection="1">
      <protection locked="0"/>
    </xf>
    <xf numFmtId="0" fontId="189" fillId="0" borderId="0" xfId="0" applyFont="1" applyAlignment="1">
      <alignment horizontal="justify" vertical="top" wrapText="1"/>
    </xf>
    <xf numFmtId="4" fontId="187" fillId="0" borderId="0" xfId="0" applyNumberFormat="1" applyFont="1" applyAlignment="1" applyProtection="1">
      <alignment horizontal="right"/>
      <protection locked="0"/>
    </xf>
    <xf numFmtId="4" fontId="188" fillId="0" borderId="0" xfId="0" applyNumberFormat="1" applyFont="1" applyAlignment="1">
      <alignment horizontal="right"/>
    </xf>
    <xf numFmtId="4" fontId="188" fillId="0" borderId="0" xfId="0" applyNumberFormat="1" applyFont="1" applyAlignment="1" applyProtection="1">
      <alignment horizontal="right"/>
      <protection locked="0"/>
    </xf>
    <xf numFmtId="0" fontId="188" fillId="0" borderId="0" xfId="0" applyFont="1" applyAlignment="1">
      <alignment horizontal="left"/>
    </xf>
    <xf numFmtId="0" fontId="188" fillId="0" borderId="0" xfId="0" applyFont="1"/>
    <xf numFmtId="4" fontId="188" fillId="0" borderId="0" xfId="0" applyNumberFormat="1" applyFont="1" applyAlignment="1">
      <alignment horizontal="right" vertical="center" wrapText="1"/>
    </xf>
    <xf numFmtId="4" fontId="188" fillId="0" borderId="0" xfId="1843" applyNumberFormat="1" applyFont="1" applyFill="1" applyBorder="1" applyAlignment="1" applyProtection="1">
      <alignment horizontal="center" vertical="center" wrapText="1"/>
      <protection locked="0"/>
    </xf>
    <xf numFmtId="0" fontId="188" fillId="0" borderId="0" xfId="0" applyFont="1" applyAlignment="1">
      <alignment horizontal="right" wrapText="1"/>
    </xf>
    <xf numFmtId="0" fontId="188" fillId="0" borderId="0" xfId="0" applyFont="1" applyAlignment="1">
      <alignment horizontal="center" wrapText="1"/>
    </xf>
    <xf numFmtId="4" fontId="188" fillId="0" borderId="0" xfId="1843" applyNumberFormat="1" applyFont="1" applyFill="1" applyAlignment="1">
      <alignment horizontal="right" vertical="center" wrapText="1"/>
    </xf>
    <xf numFmtId="4" fontId="193" fillId="0" borderId="0" xfId="0" applyNumberFormat="1" applyFont="1"/>
    <xf numFmtId="4" fontId="188" fillId="0" borderId="0" xfId="0" applyNumberFormat="1" applyFont="1"/>
    <xf numFmtId="0" fontId="193" fillId="0" borderId="0" xfId="0" applyFont="1" applyAlignment="1">
      <alignment horizontal="right" vertical="top"/>
    </xf>
    <xf numFmtId="4" fontId="188" fillId="0" borderId="0" xfId="0" applyNumberFormat="1" applyFont="1" applyAlignment="1">
      <alignment horizontal="justify" vertical="top" wrapText="1"/>
    </xf>
    <xf numFmtId="0" fontId="188" fillId="0" borderId="0" xfId="0" applyFont="1" applyAlignment="1">
      <alignment horizontal="right" vertical="top" wrapText="1"/>
    </xf>
    <xf numFmtId="2" fontId="189" fillId="0" borderId="0" xfId="0" applyNumberFormat="1" applyFont="1" applyAlignment="1">
      <alignment vertical="top" wrapText="1"/>
    </xf>
    <xf numFmtId="0" fontId="187" fillId="0" borderId="0" xfId="0" applyFont="1" applyAlignment="1">
      <alignment vertical="top"/>
    </xf>
    <xf numFmtId="0" fontId="187" fillId="0" borderId="0" xfId="0" applyFont="1" applyAlignment="1">
      <alignment vertical="top" wrapText="1"/>
    </xf>
    <xf numFmtId="0" fontId="186" fillId="0" borderId="0" xfId="0" applyFont="1" applyAlignment="1">
      <alignment horizontal="justify"/>
    </xf>
    <xf numFmtId="0" fontId="186" fillId="0" borderId="0" xfId="0" applyFont="1" applyAlignment="1">
      <alignment horizontal="center" vertical="top"/>
    </xf>
    <xf numFmtId="0" fontId="179" fillId="0" borderId="0" xfId="1845" applyFont="1" applyFill="1" applyAlignment="1">
      <alignment horizontal="left" vertical="top"/>
    </xf>
    <xf numFmtId="4" fontId="176" fillId="0" borderId="0" xfId="0" applyNumberFormat="1" applyFont="1" applyFill="1" applyProtection="1">
      <protection locked="0"/>
    </xf>
    <xf numFmtId="0" fontId="188" fillId="0" borderId="0" xfId="0" applyFont="1" applyFill="1" applyAlignment="1">
      <alignment horizontal="justify" vertical="justify" wrapText="1"/>
    </xf>
    <xf numFmtId="2" fontId="179" fillId="0" borderId="0" xfId="0" applyNumberFormat="1" applyFont="1" applyFill="1" applyAlignment="1">
      <alignment horizontal="left" vertical="top" wrapText="1"/>
    </xf>
    <xf numFmtId="0" fontId="188" fillId="0" borderId="0" xfId="0" applyFont="1" applyAlignment="1">
      <alignment horizontal="justify" vertical="top"/>
    </xf>
    <xf numFmtId="49" fontId="188" fillId="0" borderId="0" xfId="0" applyNumberFormat="1" applyFont="1" applyAlignment="1">
      <alignment vertical="top"/>
    </xf>
    <xf numFmtId="0" fontId="188" fillId="0" borderId="0" xfId="0" applyFont="1" applyAlignment="1">
      <alignment horizontal="right"/>
    </xf>
    <xf numFmtId="49" fontId="188" fillId="0" borderId="0" xfId="0" applyNumberFormat="1" applyFont="1" applyAlignment="1">
      <alignment horizontal="center" vertical="top"/>
    </xf>
    <xf numFmtId="49" fontId="188" fillId="0" borderId="0" xfId="0" applyNumberFormat="1" applyFont="1" applyAlignment="1">
      <alignment horizontal="right" vertical="top"/>
    </xf>
    <xf numFmtId="4" fontId="188" fillId="0" borderId="0" xfId="0" applyNumberFormat="1" applyFont="1" applyAlignment="1">
      <alignment horizontal="center" vertical="top"/>
    </xf>
    <xf numFmtId="0" fontId="199" fillId="0" borderId="0" xfId="1162" applyFont="1" applyAlignment="1">
      <alignment horizontal="left" vertical="top" wrapText="1"/>
    </xf>
    <xf numFmtId="0" fontId="200" fillId="0" borderId="0" xfId="0" applyFont="1" applyAlignment="1">
      <alignment horizontal="justify" vertical="top" wrapText="1"/>
    </xf>
    <xf numFmtId="0" fontId="176" fillId="0" borderId="0" xfId="0" applyFont="1" applyFill="1" applyAlignment="1">
      <alignment horizontal="right"/>
    </xf>
    <xf numFmtId="4" fontId="176" fillId="0" borderId="0" xfId="0" applyNumberFormat="1" applyFont="1" applyFill="1" applyAlignment="1">
      <alignment wrapText="1"/>
    </xf>
    <xf numFmtId="4" fontId="176" fillId="0" borderId="3" xfId="0" applyNumberFormat="1" applyFont="1" applyFill="1" applyBorder="1" applyAlignment="1">
      <alignment wrapText="1"/>
    </xf>
    <xf numFmtId="4" fontId="0" fillId="0" borderId="0" xfId="0" applyNumberFormat="1" applyFill="1"/>
    <xf numFmtId="0" fontId="188" fillId="0" borderId="0" xfId="0" applyFont="1" applyAlignment="1">
      <alignment horizontal="justify" vertical="top" wrapText="1"/>
    </xf>
    <xf numFmtId="0" fontId="186" fillId="0" borderId="2" xfId="0" applyFont="1" applyFill="1" applyBorder="1" applyAlignment="1">
      <alignment horizontal="justify" vertical="top" wrapText="1"/>
    </xf>
    <xf numFmtId="0" fontId="196" fillId="0" borderId="0" xfId="0" applyFont="1" applyAlignment="1">
      <alignment horizontal="left" wrapText="1"/>
    </xf>
    <xf numFmtId="0" fontId="196" fillId="0" borderId="0" xfId="0" applyFont="1" applyAlignment="1">
      <alignment horizontal="right" wrapText="1"/>
    </xf>
    <xf numFmtId="4" fontId="196" fillId="0" borderId="0" xfId="0" applyNumberFormat="1" applyFont="1" applyAlignment="1">
      <alignment horizontal="center"/>
    </xf>
    <xf numFmtId="0" fontId="176" fillId="0" borderId="0" xfId="0" applyFont="1" applyAlignment="1">
      <alignment horizontal="center" wrapText="1"/>
    </xf>
    <xf numFmtId="0" fontId="176" fillId="0" borderId="0" xfId="0" applyFont="1" applyAlignment="1">
      <alignment horizontal="right" wrapText="1"/>
    </xf>
    <xf numFmtId="4" fontId="176" fillId="0" borderId="0" xfId="0" applyNumberFormat="1" applyFont="1" applyAlignment="1">
      <alignment horizontal="right" vertical="center" wrapText="1"/>
    </xf>
    <xf numFmtId="0" fontId="190" fillId="0" borderId="0" xfId="0" applyFont="1" applyAlignment="1">
      <alignment horizontal="justify" vertical="top" wrapText="1"/>
    </xf>
    <xf numFmtId="0" fontId="201" fillId="0" borderId="0" xfId="0" applyFont="1" applyAlignment="1">
      <alignment horizontal="justify" vertical="top" wrapText="1"/>
    </xf>
    <xf numFmtId="0" fontId="176" fillId="0" borderId="0" xfId="1603" applyFont="1" applyAlignment="1">
      <alignment horizontal="center" wrapText="1"/>
    </xf>
    <xf numFmtId="1" fontId="184" fillId="0" borderId="0" xfId="1603" applyNumberFormat="1" applyFont="1" applyAlignment="1">
      <alignment horizontal="right" wrapText="1"/>
    </xf>
    <xf numFmtId="4" fontId="176" fillId="0" borderId="0" xfId="2286" applyNumberFormat="1" applyFont="1" applyFill="1" applyAlignment="1">
      <alignment horizontal="center" vertical="center" wrapText="1"/>
    </xf>
    <xf numFmtId="1" fontId="176" fillId="0" borderId="0" xfId="1603" applyNumberFormat="1" applyFont="1" applyAlignment="1">
      <alignment horizontal="right" wrapText="1"/>
    </xf>
    <xf numFmtId="0" fontId="196" fillId="0" borderId="0" xfId="0" applyFont="1" applyAlignment="1">
      <alignment wrapText="1"/>
    </xf>
    <xf numFmtId="0" fontId="176" fillId="0" borderId="0" xfId="1603" applyFont="1" applyAlignment="1">
      <alignment horizontal="left" wrapText="1"/>
    </xf>
    <xf numFmtId="0" fontId="176" fillId="0" borderId="0" xfId="0" applyFont="1" applyAlignment="1">
      <alignment horizontal="left" vertical="center" wrapText="1"/>
    </xf>
    <xf numFmtId="4" fontId="187" fillId="0" borderId="0" xfId="0" applyNumberFormat="1" applyFont="1" applyAlignment="1">
      <alignment vertical="top"/>
    </xf>
    <xf numFmtId="4" fontId="178" fillId="0" borderId="0" xfId="0" applyNumberFormat="1" applyFont="1" applyAlignment="1">
      <alignment horizontal="right"/>
    </xf>
    <xf numFmtId="0" fontId="178" fillId="0" borderId="2" xfId="0" applyFont="1" applyBorder="1"/>
    <xf numFmtId="0" fontId="203" fillId="0" borderId="0" xfId="0" applyFont="1" applyFill="1" applyAlignment="1">
      <alignment horizontal="right" vertical="top"/>
    </xf>
    <xf numFmtId="166" fontId="188" fillId="0" borderId="0" xfId="0" applyNumberFormat="1" applyFont="1" applyFill="1" applyAlignment="1">
      <alignment vertical="top"/>
    </xf>
    <xf numFmtId="166" fontId="188" fillId="0" borderId="0" xfId="0" applyNumberFormat="1" applyFont="1" applyAlignment="1">
      <alignment vertical="top"/>
    </xf>
    <xf numFmtId="4" fontId="186" fillId="0" borderId="2" xfId="0" applyNumberFormat="1" applyFont="1" applyFill="1" applyBorder="1" applyAlignment="1" applyProtection="1">
      <alignment horizontal="right" vertical="top"/>
      <protection locked="0"/>
    </xf>
    <xf numFmtId="0" fontId="188" fillId="0" borderId="0" xfId="0" applyFont="1" applyFill="1" applyAlignment="1">
      <alignment horizontal="right" vertical="top"/>
    </xf>
    <xf numFmtId="0" fontId="186" fillId="0" borderId="0" xfId="0" applyFont="1" applyFill="1" applyAlignment="1">
      <alignment horizontal="center"/>
    </xf>
    <xf numFmtId="0" fontId="186" fillId="0" borderId="0" xfId="0" applyFont="1" applyFill="1"/>
    <xf numFmtId="0" fontId="203" fillId="0" borderId="0" xfId="0" applyFont="1" applyFill="1" applyAlignment="1">
      <alignment horizontal="justify" vertical="top"/>
    </xf>
    <xf numFmtId="0" fontId="203" fillId="0" borderId="0" xfId="0" applyFont="1" applyFill="1" applyAlignment="1">
      <alignment horizontal="center" vertical="top"/>
    </xf>
    <xf numFmtId="0" fontId="203" fillId="0" borderId="0" xfId="0" applyFont="1" applyFill="1" applyAlignment="1">
      <alignment vertical="top"/>
    </xf>
    <xf numFmtId="4" fontId="188" fillId="0" borderId="0" xfId="0" applyNumberFormat="1" applyFont="1" applyFill="1" applyAlignment="1">
      <alignment horizontal="right" vertical="top"/>
    </xf>
    <xf numFmtId="0" fontId="188" fillId="0" borderId="0" xfId="1603" applyFont="1" applyAlignment="1">
      <alignment horizontal="left" wrapText="1"/>
    </xf>
    <xf numFmtId="4" fontId="188" fillId="0" borderId="0" xfId="0" applyNumberFormat="1" applyFont="1" applyAlignment="1">
      <alignment horizontal="right" wrapText="1"/>
    </xf>
    <xf numFmtId="4" fontId="188" fillId="0" borderId="0" xfId="0" applyNumberFormat="1" applyFont="1" applyFill="1" applyProtection="1">
      <protection locked="0"/>
    </xf>
    <xf numFmtId="0" fontId="203" fillId="0" borderId="0" xfId="0" applyFont="1" applyFill="1" applyAlignment="1">
      <alignment horizontal="left" vertical="top"/>
    </xf>
    <xf numFmtId="0" fontId="188" fillId="0" borderId="0" xfId="0" applyFont="1" applyFill="1" applyAlignment="1">
      <alignment horizontal="justify" vertical="top"/>
    </xf>
    <xf numFmtId="0" fontId="190" fillId="0" borderId="0" xfId="0" applyFont="1" applyFill="1"/>
    <xf numFmtId="0" fontId="188" fillId="0" borderId="0" xfId="0" applyFont="1" applyAlignment="1">
      <alignment horizontal="center" vertical="top"/>
    </xf>
    <xf numFmtId="0" fontId="186" fillId="0" borderId="2" xfId="0" applyFont="1" applyFill="1" applyBorder="1" applyAlignment="1">
      <alignment horizontal="center" vertical="top"/>
    </xf>
    <xf numFmtId="0" fontId="188" fillId="0" borderId="0" xfId="0" applyFont="1" applyFill="1" applyAlignment="1">
      <alignment horizontal="center" vertical="top"/>
    </xf>
    <xf numFmtId="4" fontId="188" fillId="0" borderId="3" xfId="0" applyNumberFormat="1" applyFont="1" applyFill="1" applyBorder="1" applyAlignment="1">
      <alignment vertical="top"/>
    </xf>
    <xf numFmtId="0" fontId="186" fillId="0" borderId="0" xfId="0" applyFont="1" applyFill="1" applyAlignment="1">
      <alignment horizontal="justify" vertical="top"/>
    </xf>
    <xf numFmtId="4" fontId="187" fillId="0" borderId="0" xfId="0" applyNumberFormat="1" applyFont="1" applyFill="1" applyAlignment="1">
      <alignment horizontal="right"/>
    </xf>
    <xf numFmtId="4" fontId="188" fillId="0" borderId="0" xfId="0" applyNumberFormat="1" applyFont="1" applyFill="1" applyAlignment="1">
      <alignment horizontal="right" wrapText="1"/>
    </xf>
    <xf numFmtId="4" fontId="188" fillId="0" borderId="0" xfId="0" applyNumberFormat="1" applyFont="1" applyAlignment="1">
      <alignment horizontal="right" vertical="top"/>
    </xf>
    <xf numFmtId="4" fontId="188" fillId="0" borderId="0" xfId="0" applyNumberFormat="1" applyFont="1" applyAlignment="1">
      <alignment horizontal="justify" vertical="top"/>
    </xf>
    <xf numFmtId="2" fontId="188" fillId="0" borderId="0" xfId="0" applyNumberFormat="1" applyFont="1" applyAlignment="1">
      <alignment horizontal="left"/>
    </xf>
    <xf numFmtId="0" fontId="186" fillId="0" borderId="2" xfId="0" applyFont="1" applyFill="1" applyBorder="1" applyAlignment="1">
      <alignment horizontal="justify" vertical="top"/>
    </xf>
    <xf numFmtId="0" fontId="186" fillId="0" borderId="2" xfId="0" applyFont="1" applyFill="1" applyBorder="1" applyAlignment="1">
      <alignment vertical="top"/>
    </xf>
    <xf numFmtId="4" fontId="186" fillId="0" borderId="2" xfId="0" applyNumberFormat="1" applyFont="1" applyFill="1" applyBorder="1" applyAlignment="1">
      <alignment horizontal="right"/>
    </xf>
    <xf numFmtId="4" fontId="186" fillId="0" borderId="2" xfId="0" applyNumberFormat="1" applyFont="1" applyFill="1" applyBorder="1" applyProtection="1">
      <protection locked="0"/>
    </xf>
    <xf numFmtId="2" fontId="205" fillId="0" borderId="0" xfId="0" applyNumberFormat="1" applyFont="1" applyFill="1" applyBorder="1" applyAlignment="1">
      <alignment horizontal="center"/>
    </xf>
    <xf numFmtId="2" fontId="204" fillId="0" borderId="0" xfId="0" applyNumberFormat="1" applyFont="1" applyFill="1" applyBorder="1" applyAlignment="1">
      <alignment horizontal="center"/>
    </xf>
    <xf numFmtId="2" fontId="205" fillId="0" borderId="0" xfId="0" applyNumberFormat="1" applyFont="1" applyFill="1" applyBorder="1" applyAlignment="1">
      <alignment horizontal="left"/>
    </xf>
    <xf numFmtId="2" fontId="204" fillId="0" borderId="0" xfId="0" applyNumberFormat="1" applyFont="1" applyFill="1" applyBorder="1" applyAlignment="1">
      <alignment horizontal="justify" vertical="top"/>
    </xf>
    <xf numFmtId="2" fontId="204" fillId="85" borderId="0" xfId="0" applyNumberFormat="1" applyFont="1" applyFill="1" applyBorder="1" applyAlignment="1">
      <alignment horizontal="center" vertical="top"/>
    </xf>
    <xf numFmtId="2" fontId="205" fillId="0" borderId="0" xfId="0" applyNumberFormat="1" applyFont="1" applyFill="1" applyBorder="1" applyAlignment="1">
      <alignment horizontal="justify" vertical="top" wrapText="1"/>
    </xf>
    <xf numFmtId="2" fontId="204" fillId="0" borderId="0" xfId="0" applyNumberFormat="1" applyFont="1" applyFill="1" applyBorder="1" applyAlignment="1">
      <alignment horizontal="center" vertical="top"/>
    </xf>
    <xf numFmtId="2" fontId="205" fillId="0" borderId="0" xfId="0" applyNumberFormat="1" applyFont="1" applyFill="1" applyBorder="1" applyAlignment="1">
      <alignment horizontal="justify" vertical="top"/>
    </xf>
    <xf numFmtId="165" fontId="205" fillId="0" borderId="0" xfId="0" applyNumberFormat="1" applyFont="1" applyFill="1" applyBorder="1" applyAlignment="1">
      <alignment horizontal="center" vertical="center"/>
    </xf>
    <xf numFmtId="43" fontId="206" fillId="0" borderId="0" xfId="1614" applyFont="1" applyFill="1" applyBorder="1" applyAlignment="1">
      <alignment horizontal="center"/>
    </xf>
    <xf numFmtId="2" fontId="204" fillId="0" borderId="0" xfId="0" applyNumberFormat="1" applyFont="1" applyFill="1" applyBorder="1" applyAlignment="1">
      <alignment horizontal="left" vertical="top"/>
    </xf>
    <xf numFmtId="0" fontId="205" fillId="0" borderId="0" xfId="0" applyFont="1" applyFill="1" applyBorder="1" applyAlignment="1">
      <alignment vertical="top"/>
    </xf>
    <xf numFmtId="0" fontId="205" fillId="0" borderId="0" xfId="0" applyFont="1" applyFill="1" applyBorder="1" applyAlignment="1">
      <alignment horizontal="justify"/>
    </xf>
    <xf numFmtId="0" fontId="205" fillId="0" borderId="0" xfId="0" applyFont="1" applyFill="1" applyBorder="1"/>
    <xf numFmtId="0" fontId="204" fillId="0" borderId="0" xfId="0" applyFont="1" applyFill="1" applyBorder="1" applyAlignment="1">
      <alignment horizontal="right" vertical="top"/>
    </xf>
    <xf numFmtId="0" fontId="204" fillId="0" borderId="0" xfId="0" applyFont="1" applyFill="1" applyBorder="1" applyAlignment="1">
      <alignment horizontal="right"/>
    </xf>
    <xf numFmtId="0" fontId="205" fillId="0" borderId="0" xfId="0" applyFont="1" applyFill="1" applyBorder="1" applyAlignment="1">
      <alignment horizontal="justify" vertical="top"/>
    </xf>
    <xf numFmtId="0" fontId="205" fillId="0" borderId="0" xfId="0" applyFont="1" applyFill="1" applyBorder="1" applyAlignment="1">
      <alignment horizontal="left" vertical="top"/>
    </xf>
    <xf numFmtId="2" fontId="205" fillId="87" borderId="0" xfId="0" applyNumberFormat="1" applyFont="1" applyFill="1" applyBorder="1" applyAlignment="1">
      <alignment horizontal="justify" vertical="top"/>
    </xf>
    <xf numFmtId="165" fontId="205" fillId="87" borderId="0" xfId="0" applyNumberFormat="1" applyFont="1" applyFill="1" applyBorder="1" applyAlignment="1">
      <alignment horizontal="center" vertical="center"/>
    </xf>
    <xf numFmtId="2" fontId="205" fillId="0" borderId="0" xfId="0" applyNumberFormat="1" applyFont="1" applyFill="1" applyBorder="1" applyAlignment="1">
      <alignment horizontal="right" vertical="top"/>
    </xf>
    <xf numFmtId="2" fontId="204" fillId="88" borderId="0" xfId="0" applyNumberFormat="1" applyFont="1" applyFill="1" applyBorder="1" applyAlignment="1">
      <alignment horizontal="center" vertical="top"/>
    </xf>
    <xf numFmtId="43" fontId="206" fillId="88" borderId="0" xfId="1614" applyFont="1" applyFill="1" applyBorder="1" applyAlignment="1">
      <alignment horizontal="center"/>
    </xf>
    <xf numFmtId="2" fontId="205" fillId="89" borderId="0" xfId="0" applyNumberFormat="1" applyFont="1" applyFill="1" applyBorder="1" applyAlignment="1">
      <alignment horizontal="justify" vertical="top"/>
    </xf>
    <xf numFmtId="165" fontId="205" fillId="89" borderId="0" xfId="0" applyNumberFormat="1" applyFont="1" applyFill="1" applyBorder="1" applyAlignment="1">
      <alignment horizontal="center" vertical="center"/>
    </xf>
    <xf numFmtId="0" fontId="204" fillId="0" borderId="0" xfId="0" applyFont="1" applyFill="1" applyBorder="1" applyAlignment="1">
      <alignment horizontal="left" vertical="top"/>
    </xf>
    <xf numFmtId="0" fontId="204" fillId="0" borderId="0" xfId="0" applyFont="1" applyFill="1" applyBorder="1" applyAlignment="1">
      <alignment horizontal="center" vertical="top" wrapText="1"/>
    </xf>
    <xf numFmtId="4" fontId="205" fillId="0" borderId="0" xfId="0" applyNumberFormat="1" applyFont="1" applyFill="1" applyBorder="1" applyAlignment="1" applyProtection="1">
      <alignment horizontal="center" vertical="center"/>
      <protection locked="0"/>
    </xf>
    <xf numFmtId="2" fontId="204" fillId="0" borderId="0" xfId="0" applyNumberFormat="1" applyFont="1" applyFill="1" applyBorder="1" applyAlignment="1">
      <alignment horizontal="right" vertical="top"/>
    </xf>
    <xf numFmtId="2" fontId="205" fillId="91" borderId="0" xfId="0" applyNumberFormat="1" applyFont="1" applyFill="1" applyBorder="1" applyAlignment="1">
      <alignment horizontal="justify" vertical="center"/>
    </xf>
    <xf numFmtId="165" fontId="205" fillId="91" borderId="0" xfId="0" applyNumberFormat="1" applyFont="1" applyFill="1" applyBorder="1" applyAlignment="1">
      <alignment horizontal="center" vertical="center"/>
    </xf>
    <xf numFmtId="165" fontId="205" fillId="92" borderId="0" xfId="0" applyNumberFormat="1" applyFont="1" applyFill="1" applyBorder="1" applyAlignment="1">
      <alignment horizontal="center" vertical="center"/>
    </xf>
    <xf numFmtId="2" fontId="204" fillId="87" borderId="0" xfId="0" applyNumberFormat="1" applyFont="1" applyFill="1" applyBorder="1" applyAlignment="1">
      <alignment horizontal="justify" vertical="top"/>
    </xf>
    <xf numFmtId="2" fontId="204" fillId="0" borderId="0" xfId="0" applyNumberFormat="1" applyFont="1" applyFill="1" applyBorder="1" applyAlignment="1">
      <alignment horizontal="justify" vertical="center"/>
    </xf>
    <xf numFmtId="2" fontId="204" fillId="92" borderId="0" xfId="0" applyNumberFormat="1" applyFont="1" applyFill="1" applyBorder="1" applyAlignment="1">
      <alignment horizontal="justify" vertical="top"/>
    </xf>
    <xf numFmtId="2" fontId="188" fillId="0" borderId="0" xfId="0" applyNumberFormat="1" applyFont="1" applyFill="1" applyAlignment="1" applyProtection="1">
      <alignment horizontal="justify" vertical="top"/>
      <protection locked="0"/>
    </xf>
    <xf numFmtId="4" fontId="176" fillId="0" borderId="0" xfId="0" applyNumberFormat="1" applyFont="1" applyFill="1" applyBorder="1" applyAlignment="1" applyProtection="1">
      <alignment horizontal="right"/>
      <protection locked="0"/>
    </xf>
    <xf numFmtId="4" fontId="176" fillId="0" borderId="0" xfId="0" applyNumberFormat="1" applyFont="1" applyFill="1" applyBorder="1" applyProtection="1">
      <protection locked="0"/>
    </xf>
    <xf numFmtId="2" fontId="176" fillId="0" borderId="0" xfId="0" applyNumberFormat="1" applyFont="1" applyFill="1" applyAlignment="1" applyProtection="1">
      <alignment horizontal="right"/>
      <protection locked="0"/>
    </xf>
    <xf numFmtId="43" fontId="176" fillId="0" borderId="0" xfId="1614" applyFont="1" applyFill="1" applyAlignment="1" applyProtection="1">
      <alignment horizontal="right" wrapText="1"/>
      <protection locked="0"/>
    </xf>
    <xf numFmtId="0" fontId="176" fillId="0" borderId="0" xfId="0" applyFont="1" applyAlignment="1" applyProtection="1">
      <alignment horizontal="right"/>
      <protection locked="0"/>
    </xf>
    <xf numFmtId="0" fontId="176" fillId="0" borderId="0" xfId="0" applyFont="1" applyAlignment="1" applyProtection="1">
      <alignment horizontal="justify" vertical="top" wrapText="1"/>
      <protection locked="0"/>
    </xf>
    <xf numFmtId="0" fontId="188" fillId="0" borderId="0" xfId="0" applyNumberFormat="1" applyFont="1" applyFill="1" applyAlignment="1" applyProtection="1">
      <alignment horizontal="justify" vertical="top" wrapText="1"/>
      <protection locked="0"/>
    </xf>
    <xf numFmtId="2" fontId="188" fillId="0" borderId="0" xfId="0" applyNumberFormat="1" applyFont="1" applyAlignment="1" applyProtection="1">
      <alignment horizontal="justify" vertical="top"/>
      <protection locked="0"/>
    </xf>
    <xf numFmtId="166" fontId="188" fillId="0" borderId="0" xfId="0" applyNumberFormat="1" applyFont="1" applyFill="1" applyAlignment="1" applyProtection="1">
      <alignment vertical="top"/>
      <protection locked="0"/>
    </xf>
    <xf numFmtId="166" fontId="188" fillId="0" borderId="0" xfId="0" applyNumberFormat="1" applyFont="1" applyAlignment="1" applyProtection="1">
      <alignment vertical="top"/>
      <protection locked="0"/>
    </xf>
    <xf numFmtId="4" fontId="188" fillId="0" borderId="0" xfId="0" applyNumberFormat="1" applyFont="1" applyFill="1" applyBorder="1" applyAlignment="1" applyProtection="1">
      <alignment vertical="top"/>
      <protection locked="0"/>
    </xf>
    <xf numFmtId="0" fontId="187" fillId="0" borderId="0" xfId="0" applyFont="1" applyFill="1" applyBorder="1" applyAlignment="1" applyProtection="1">
      <alignment horizontal="left" vertical="top" wrapText="1"/>
      <protection locked="0"/>
    </xf>
    <xf numFmtId="4" fontId="188" fillId="0" borderId="0" xfId="0" applyNumberFormat="1" applyFont="1" applyAlignment="1" applyProtection="1">
      <alignment horizontal="right" wrapText="1"/>
      <protection locked="0"/>
    </xf>
    <xf numFmtId="2" fontId="188" fillId="0" borderId="0" xfId="0" applyNumberFormat="1" applyFont="1" applyAlignment="1" applyProtection="1">
      <alignment horizontal="right"/>
      <protection locked="0"/>
    </xf>
    <xf numFmtId="166" fontId="182" fillId="0" borderId="0" xfId="0" applyNumberFormat="1" applyFont="1" applyProtection="1">
      <protection locked="0"/>
    </xf>
    <xf numFmtId="4" fontId="176" fillId="0" borderId="0" xfId="0" applyNumberFormat="1" applyFont="1" applyAlignment="1" applyProtection="1">
      <alignment horizontal="right"/>
      <protection locked="0"/>
    </xf>
    <xf numFmtId="4" fontId="176" fillId="0" borderId="3" xfId="0" applyNumberFormat="1" applyFont="1" applyBorder="1" applyAlignment="1" applyProtection="1">
      <alignment wrapText="1"/>
      <protection locked="0"/>
    </xf>
    <xf numFmtId="4" fontId="0" fillId="0" borderId="0" xfId="0" applyNumberFormat="1" applyProtection="1">
      <protection locked="0"/>
    </xf>
    <xf numFmtId="2" fontId="208" fillId="0" borderId="0" xfId="0" applyNumberFormat="1" applyFont="1" applyFill="1" applyAlignment="1">
      <alignment horizontal="justify" vertical="top"/>
    </xf>
    <xf numFmtId="0" fontId="188" fillId="0" borderId="0" xfId="0" applyFont="1" applyAlignment="1">
      <alignment horizontal="justify" vertical="top" wrapText="1"/>
    </xf>
    <xf numFmtId="0" fontId="192" fillId="0" borderId="0" xfId="0" applyFont="1"/>
    <xf numFmtId="0" fontId="192" fillId="0" borderId="0" xfId="0" applyFont="1" applyAlignment="1">
      <alignment horizontal="center" vertical="top"/>
    </xf>
    <xf numFmtId="205" fontId="177" fillId="0" borderId="0" xfId="0" applyNumberFormat="1" applyFont="1" applyFill="1" applyAlignment="1">
      <alignment horizontal="center" vertical="top" wrapText="1"/>
    </xf>
    <xf numFmtId="0" fontId="0" fillId="0" borderId="0" xfId="0" applyAlignment="1">
      <alignment horizontal="justify" vertical="top" wrapText="1"/>
    </xf>
    <xf numFmtId="0" fontId="200" fillId="0" borderId="0" xfId="1162" applyFont="1" applyAlignment="1">
      <alignment horizontal="justify" vertical="top" wrapText="1"/>
    </xf>
    <xf numFmtId="0" fontId="177" fillId="0" borderId="2" xfId="0" applyFont="1" applyBorder="1" applyAlignment="1">
      <alignment vertical="top"/>
    </xf>
    <xf numFmtId="0" fontId="177" fillId="0" borderId="2" xfId="0" applyFont="1" applyBorder="1" applyAlignment="1">
      <alignment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0" fontId="200" fillId="0" borderId="0" xfId="1162" applyFont="1" applyAlignment="1">
      <alignment horizontal="justify" vertical="top" wrapText="1"/>
    </xf>
    <xf numFmtId="2" fontId="205" fillId="87" borderId="0" xfId="0" applyNumberFormat="1" applyFont="1" applyFill="1" applyBorder="1" applyAlignment="1">
      <alignment horizontal="left" vertical="top"/>
    </xf>
    <xf numFmtId="0" fontId="188" fillId="0" borderId="0" xfId="0" applyFont="1" applyAlignment="1">
      <alignment horizontal="justify" vertical="top" wrapText="1"/>
    </xf>
    <xf numFmtId="0" fontId="179" fillId="0" borderId="0" xfId="1845" applyFont="1" applyFill="1"/>
    <xf numFmtId="2" fontId="188" fillId="0" borderId="0" xfId="0" applyNumberFormat="1" applyFont="1" applyAlignment="1" applyProtection="1">
      <alignment horizontal="right" vertical="top"/>
      <protection locked="0"/>
    </xf>
    <xf numFmtId="0" fontId="188" fillId="0" borderId="0" xfId="0" applyFont="1" applyAlignment="1" applyProtection="1">
      <alignment horizontal="justify" vertical="top" wrapText="1"/>
      <protection locked="0"/>
    </xf>
    <xf numFmtId="4" fontId="188" fillId="0" borderId="0" xfId="0" applyNumberFormat="1" applyFont="1" applyAlignment="1" applyProtection="1">
      <alignment horizontal="justify" vertical="top" wrapText="1"/>
      <protection locked="0"/>
    </xf>
    <xf numFmtId="4" fontId="188" fillId="0" borderId="0" xfId="1" applyNumberFormat="1" applyFont="1" applyAlignment="1">
      <alignment horizontal="justify" vertical="top" wrapText="1"/>
    </xf>
    <xf numFmtId="4" fontId="200" fillId="0" borderId="0" xfId="0" applyNumberFormat="1" applyFont="1" applyAlignment="1" applyProtection="1">
      <alignment horizontal="center"/>
      <protection locked="0"/>
    </xf>
    <xf numFmtId="4" fontId="188" fillId="0" borderId="0" xfId="2286" applyNumberFormat="1" applyFont="1" applyFill="1" applyBorder="1" applyAlignment="1" applyProtection="1">
      <alignment horizontal="center" vertical="center" wrapText="1" readingOrder="1"/>
      <protection locked="0"/>
    </xf>
    <xf numFmtId="0" fontId="221" fillId="0" borderId="0" xfId="0" applyFont="1"/>
    <xf numFmtId="0" fontId="0" fillId="0" borderId="0" xfId="0" applyProtection="1">
      <protection locked="0"/>
    </xf>
    <xf numFmtId="4" fontId="188" fillId="0" borderId="3" xfId="0" applyNumberFormat="1" applyFont="1" applyBorder="1" applyAlignment="1" applyProtection="1">
      <alignment vertical="top"/>
      <protection locked="0"/>
    </xf>
    <xf numFmtId="4" fontId="186" fillId="0" borderId="2" xfId="0" applyNumberFormat="1" applyFont="1" applyBorder="1" applyAlignment="1">
      <alignment vertical="top" wrapText="1"/>
    </xf>
    <xf numFmtId="4" fontId="186" fillId="0" borderId="2" xfId="0" applyNumberFormat="1" applyFont="1" applyBorder="1" applyAlignment="1">
      <alignment vertical="top"/>
    </xf>
    <xf numFmtId="210" fontId="177" fillId="0" borderId="0" xfId="0" applyNumberFormat="1" applyFont="1" applyFill="1" applyAlignment="1">
      <alignment horizontal="center" vertical="top" wrapText="1"/>
    </xf>
    <xf numFmtId="211" fontId="177" fillId="0" borderId="0" xfId="0" applyNumberFormat="1" applyFont="1" applyAlignment="1">
      <alignment horizontal="center" vertical="top" wrapText="1"/>
    </xf>
    <xf numFmtId="212" fontId="186" fillId="0" borderId="0" xfId="0" applyNumberFormat="1" applyFont="1" applyFill="1" applyAlignment="1">
      <alignment horizontal="center" vertical="top" wrapText="1"/>
    </xf>
    <xf numFmtId="213" fontId="186" fillId="0" borderId="0" xfId="0" applyNumberFormat="1" applyFont="1" applyFill="1" applyAlignment="1">
      <alignment horizontal="center" vertical="top" wrapText="1"/>
    </xf>
    <xf numFmtId="214" fontId="186" fillId="0" borderId="0" xfId="0" applyNumberFormat="1" applyFont="1" applyAlignment="1">
      <alignment horizontal="center" vertical="top" wrapText="1"/>
    </xf>
    <xf numFmtId="215" fontId="186" fillId="0" borderId="0" xfId="0" applyNumberFormat="1" applyFont="1" applyAlignment="1">
      <alignment horizontal="center" vertical="top" wrapText="1"/>
    </xf>
    <xf numFmtId="216" fontId="177" fillId="0" borderId="0" xfId="0" applyNumberFormat="1" applyFont="1" applyAlignment="1">
      <alignment horizontal="center" vertical="top" wrapText="1"/>
    </xf>
    <xf numFmtId="217" fontId="177" fillId="0" borderId="0" xfId="0" applyNumberFormat="1" applyFont="1" applyAlignment="1">
      <alignment horizontal="center" vertical="top" wrapText="1"/>
    </xf>
    <xf numFmtId="203" fontId="177" fillId="0" borderId="0" xfId="0" applyNumberFormat="1" applyFont="1" applyAlignment="1">
      <alignment horizontal="center" vertical="top" wrapText="1"/>
    </xf>
    <xf numFmtId="0" fontId="66" fillId="0" borderId="0" xfId="0" applyFont="1" applyAlignment="1">
      <alignment horizontal="right" vertical="top"/>
    </xf>
    <xf numFmtId="0" fontId="66" fillId="0" borderId="0" xfId="1850" applyFont="1" applyAlignment="1">
      <alignment horizontal="left" vertical="top"/>
    </xf>
    <xf numFmtId="0" fontId="17" fillId="0" borderId="0" xfId="0" applyFont="1" applyAlignment="1">
      <alignment horizontal="left" vertical="top" wrapText="1"/>
    </xf>
    <xf numFmtId="0" fontId="15" fillId="0" borderId="0" xfId="1177"/>
    <xf numFmtId="0" fontId="196" fillId="0" borderId="0" xfId="0" applyFont="1" applyAlignment="1">
      <alignment horizontal="justify" vertical="top" wrapText="1"/>
    </xf>
    <xf numFmtId="2" fontId="187" fillId="0" borderId="0" xfId="0" applyNumberFormat="1" applyFont="1" applyAlignment="1">
      <alignment horizontal="justify" vertical="top"/>
    </xf>
    <xf numFmtId="200" fontId="189" fillId="0" borderId="0" xfId="0" applyNumberFormat="1" applyFont="1" applyFill="1" applyAlignment="1">
      <alignment horizontal="center" vertical="top" wrapText="1"/>
    </xf>
    <xf numFmtId="4" fontId="188" fillId="0" borderId="0" xfId="0" applyNumberFormat="1" applyFont="1" applyFill="1" applyBorder="1" applyAlignment="1" applyProtection="1">
      <alignment horizontal="right"/>
      <protection locked="0"/>
    </xf>
    <xf numFmtId="200" fontId="188" fillId="0" borderId="0" xfId="0" applyNumberFormat="1" applyFont="1" applyFill="1" applyAlignment="1">
      <alignment horizontal="left" vertical="top"/>
    </xf>
    <xf numFmtId="0" fontId="176" fillId="0" borderId="0" xfId="0" applyFont="1" applyFill="1" applyAlignment="1"/>
    <xf numFmtId="0" fontId="188" fillId="0" borderId="0" xfId="0" applyFont="1" applyFill="1" applyAlignment="1">
      <alignment horizontal="left" wrapText="1"/>
    </xf>
    <xf numFmtId="0" fontId="203" fillId="0" borderId="0" xfId="0" applyFont="1" applyFill="1" applyAlignment="1">
      <alignment horizontal="left"/>
    </xf>
    <xf numFmtId="0" fontId="176" fillId="0" borderId="0" xfId="0" applyFont="1"/>
    <xf numFmtId="2" fontId="176" fillId="0" borderId="0" xfId="0" applyNumberFormat="1" applyFont="1" applyFill="1" applyAlignment="1">
      <alignment horizontal="justify" vertical="top"/>
    </xf>
    <xf numFmtId="4" fontId="176" fillId="0" borderId="0" xfId="0" applyNumberFormat="1" applyFont="1" applyFill="1" applyAlignment="1"/>
    <xf numFmtId="4" fontId="176" fillId="0" borderId="0" xfId="0" applyNumberFormat="1" applyFont="1" applyFill="1" applyAlignment="1" applyProtection="1">
      <protection locked="0"/>
    </xf>
    <xf numFmtId="0" fontId="176" fillId="0" borderId="0" xfId="0" applyFont="1" applyAlignment="1">
      <alignment horizontal="justify" vertical="top" wrapText="1"/>
    </xf>
    <xf numFmtId="4" fontId="176" fillId="0" borderId="0" xfId="0" applyNumberFormat="1" applyFont="1" applyFill="1" applyAlignment="1">
      <alignment horizontal="right"/>
    </xf>
    <xf numFmtId="0" fontId="176" fillId="0" borderId="0" xfId="0" applyFont="1" applyAlignment="1">
      <alignment vertical="top"/>
    </xf>
    <xf numFmtId="0" fontId="176" fillId="0" borderId="0" xfId="0" applyFont="1" applyAlignment="1">
      <alignment horizontal="left" vertical="top"/>
    </xf>
    <xf numFmtId="2" fontId="176" fillId="0" borderId="0" xfId="0" applyNumberFormat="1" applyFont="1" applyFill="1" applyAlignment="1">
      <alignment horizontal="justify" vertical="top" wrapText="1"/>
    </xf>
    <xf numFmtId="2" fontId="188" fillId="0" borderId="0" xfId="0" applyNumberFormat="1" applyFont="1" applyFill="1" applyAlignment="1">
      <alignment horizontal="justify" vertical="top"/>
    </xf>
    <xf numFmtId="0" fontId="176" fillId="0" borderId="0" xfId="1845" applyNumberFormat="1" applyFont="1" applyFill="1" applyAlignment="1">
      <alignment horizontal="justify" vertical="top" wrapText="1"/>
    </xf>
    <xf numFmtId="0" fontId="188" fillId="0" borderId="0" xfId="0" applyFont="1" applyBorder="1" applyAlignment="1">
      <alignment horizontal="left" vertical="top" wrapText="1"/>
    </xf>
    <xf numFmtId="0" fontId="188" fillId="0" borderId="0" xfId="0" applyFont="1" applyAlignment="1">
      <alignment horizontal="justify" vertical="top" wrapText="1"/>
    </xf>
    <xf numFmtId="211" fontId="179" fillId="0" borderId="0" xfId="0" applyNumberFormat="1" applyFont="1" applyAlignment="1">
      <alignment horizontal="center" vertical="top" wrapText="1"/>
    </xf>
    <xf numFmtId="212" fontId="189" fillId="0" borderId="0" xfId="0" applyNumberFormat="1" applyFont="1" applyFill="1" applyAlignment="1">
      <alignment horizontal="center" vertical="top" wrapText="1"/>
    </xf>
    <xf numFmtId="212" fontId="224" fillId="0" borderId="0" xfId="0" applyNumberFormat="1" applyFont="1" applyFill="1" applyAlignment="1">
      <alignment horizontal="center" vertical="top" wrapText="1"/>
    </xf>
    <xf numFmtId="0" fontId="225" fillId="0" borderId="0" xfId="0" applyFont="1" applyFill="1" applyAlignment="1">
      <alignment horizontal="justify" vertical="top"/>
    </xf>
    <xf numFmtId="0" fontId="226" fillId="0" borderId="0" xfId="0" applyFont="1" applyFill="1" applyAlignment="1">
      <alignment horizontal="left" vertical="top"/>
    </xf>
    <xf numFmtId="4" fontId="226" fillId="0" borderId="0" xfId="0" applyNumberFormat="1" applyFont="1" applyFill="1" applyAlignment="1">
      <alignment horizontal="right" vertical="top"/>
    </xf>
    <xf numFmtId="4" fontId="226" fillId="0" borderId="0" xfId="0" applyNumberFormat="1" applyFont="1" applyFill="1" applyAlignment="1" applyProtection="1">
      <alignment vertical="top"/>
      <protection locked="0"/>
    </xf>
    <xf numFmtId="0" fontId="226" fillId="0" borderId="0" xfId="0" applyFont="1" applyFill="1"/>
    <xf numFmtId="0" fontId="188" fillId="0" borderId="0" xfId="0" applyFont="1" applyFill="1" applyAlignment="1">
      <alignment horizontal="left"/>
    </xf>
    <xf numFmtId="0" fontId="188" fillId="0" borderId="0" xfId="0" applyFont="1" applyAlignment="1">
      <alignment wrapText="1"/>
    </xf>
    <xf numFmtId="0" fontId="188" fillId="0" borderId="0" xfId="0" applyFont="1" applyAlignment="1">
      <alignment horizontal="justify" wrapText="1"/>
    </xf>
    <xf numFmtId="0" fontId="193" fillId="0" borderId="0" xfId="0" applyFont="1" applyAlignment="1">
      <alignment horizontal="left"/>
    </xf>
    <xf numFmtId="0" fontId="187" fillId="0" borderId="0" xfId="0" applyFont="1" applyAlignment="1">
      <alignment horizontal="left"/>
    </xf>
    <xf numFmtId="216" fontId="179" fillId="0" borderId="0" xfId="0" applyNumberFormat="1" applyFont="1" applyAlignment="1">
      <alignment horizontal="center" vertical="top" wrapText="1"/>
    </xf>
    <xf numFmtId="0" fontId="176" fillId="0" borderId="0" xfId="0" quotePrefix="1" applyFont="1" applyAlignment="1">
      <alignment horizontal="justify" vertical="justify" wrapText="1"/>
    </xf>
    <xf numFmtId="166" fontId="176" fillId="0" borderId="0" xfId="0" applyNumberFormat="1" applyFont="1"/>
    <xf numFmtId="0" fontId="178" fillId="0" borderId="0" xfId="0" applyFont="1" applyAlignment="1">
      <alignment horizontal="justify" vertical="top"/>
    </xf>
    <xf numFmtId="2" fontId="176" fillId="0" borderId="0" xfId="0" applyNumberFormat="1" applyFont="1" applyAlignment="1">
      <alignment horizontal="justify" vertical="top" wrapText="1"/>
    </xf>
    <xf numFmtId="0" fontId="188" fillId="0" borderId="0" xfId="0" applyFont="1" applyAlignment="1">
      <alignment horizontal="justify" vertical="top" wrapText="1"/>
    </xf>
    <xf numFmtId="2" fontId="205" fillId="95" borderId="0" xfId="0" applyNumberFormat="1" applyFont="1" applyFill="1" applyBorder="1" applyAlignment="1">
      <alignment horizontal="justify" vertical="top"/>
    </xf>
    <xf numFmtId="165" fontId="205" fillId="95" borderId="0" xfId="0" applyNumberFormat="1" applyFont="1" applyFill="1" applyBorder="1" applyAlignment="1">
      <alignment horizontal="center" vertical="center"/>
    </xf>
    <xf numFmtId="0" fontId="176" fillId="0" borderId="0" xfId="0" applyFont="1" applyAlignment="1">
      <alignment horizontal="right" vertical="top" wrapText="1"/>
    </xf>
    <xf numFmtId="0" fontId="178" fillId="0" borderId="0" xfId="0" applyFont="1" applyAlignment="1">
      <alignment horizontal="right" vertical="top"/>
    </xf>
    <xf numFmtId="0" fontId="182" fillId="0" borderId="0" xfId="0" applyFont="1" applyAlignment="1">
      <alignment horizontal="right"/>
    </xf>
    <xf numFmtId="0" fontId="185" fillId="0" borderId="0" xfId="0" applyFont="1" applyAlignment="1">
      <alignment horizontal="right" vertical="top" wrapText="1"/>
    </xf>
    <xf numFmtId="0" fontId="178" fillId="0" borderId="0" xfId="0" applyFont="1" applyAlignment="1">
      <alignment horizontal="right"/>
    </xf>
    <xf numFmtId="0" fontId="178" fillId="0" borderId="0" xfId="0" applyFont="1" applyAlignment="1" applyProtection="1">
      <alignment horizontal="right"/>
      <protection locked="0"/>
    </xf>
    <xf numFmtId="0" fontId="176" fillId="0" borderId="0" xfId="0" applyFont="1" applyAlignment="1" applyProtection="1">
      <alignment horizontal="right" vertical="top" wrapText="1"/>
      <protection locked="0"/>
    </xf>
    <xf numFmtId="4" fontId="177" fillId="0" borderId="2" xfId="0" applyNumberFormat="1" applyFont="1" applyBorder="1" applyAlignment="1" applyProtection="1">
      <alignment horizontal="right"/>
      <protection locked="0"/>
    </xf>
    <xf numFmtId="0" fontId="180" fillId="0" borderId="0" xfId="0" applyFont="1" applyFill="1" applyAlignment="1">
      <alignment horizontal="left"/>
    </xf>
    <xf numFmtId="0" fontId="176" fillId="0" borderId="0" xfId="0" quotePrefix="1" applyFont="1" applyFill="1" applyAlignment="1">
      <alignment horizontal="justify" vertical="top" wrapText="1"/>
    </xf>
    <xf numFmtId="0" fontId="179" fillId="0" borderId="0" xfId="0" applyFont="1" applyFill="1" applyAlignment="1">
      <alignment horizontal="justify" vertical="top" wrapText="1"/>
    </xf>
    <xf numFmtId="4" fontId="176" fillId="0" borderId="0" xfId="0" quotePrefix="1" applyNumberFormat="1" applyFont="1" applyFill="1" applyAlignment="1">
      <alignment horizontal="left" wrapText="1"/>
    </xf>
    <xf numFmtId="202" fontId="186" fillId="0" borderId="0" xfId="0" applyNumberFormat="1" applyFont="1" applyFill="1" applyAlignment="1">
      <alignment horizontal="center" vertical="top" wrapText="1"/>
    </xf>
    <xf numFmtId="43" fontId="188" fillId="0" borderId="0" xfId="1614" applyFont="1" applyFill="1" applyAlignment="1" applyProtection="1">
      <alignment horizontal="right" wrapText="1"/>
      <protection locked="0"/>
    </xf>
    <xf numFmtId="0" fontId="228" fillId="0" borderId="0" xfId="0" applyFont="1" applyFill="1"/>
    <xf numFmtId="211" fontId="177" fillId="0" borderId="0" xfId="0" applyNumberFormat="1" applyFont="1" applyFill="1" applyAlignment="1">
      <alignment horizontal="center" vertical="top" wrapText="1"/>
    </xf>
    <xf numFmtId="4" fontId="178" fillId="0" borderId="0" xfId="0" applyNumberFormat="1" applyFont="1" applyFill="1" applyAlignment="1" applyProtection="1">
      <alignment horizontal="right"/>
      <protection locked="0"/>
    </xf>
    <xf numFmtId="0" fontId="181" fillId="0" borderId="0" xfId="0" applyFont="1" applyAlignment="1">
      <alignment horizontal="justify" vertical="top" wrapText="1"/>
    </xf>
    <xf numFmtId="2" fontId="181" fillId="0" borderId="0" xfId="0" applyNumberFormat="1" applyFont="1" applyAlignment="1">
      <alignment horizontal="justify" vertical="top" wrapText="1"/>
    </xf>
    <xf numFmtId="0" fontId="229" fillId="0" borderId="0" xfId="0" applyFont="1" applyAlignment="1">
      <alignment horizontal="center" vertical="top" wrapText="1"/>
    </xf>
    <xf numFmtId="4" fontId="12" fillId="0" borderId="0" xfId="0" applyNumberFormat="1" applyFont="1" applyAlignment="1">
      <alignment horizontal="right"/>
    </xf>
    <xf numFmtId="4" fontId="12" fillId="0" borderId="0" xfId="0" applyNumberFormat="1" applyFont="1"/>
    <xf numFmtId="0" fontId="231"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xf numFmtId="0" fontId="12" fillId="0" borderId="0" xfId="0" applyFont="1" applyAlignment="1">
      <alignment horizontal="left"/>
    </xf>
    <xf numFmtId="0" fontId="12" fillId="0" borderId="0" xfId="0" applyFont="1" applyAlignment="1">
      <alignment horizontal="justify" vertical="top"/>
    </xf>
    <xf numFmtId="0" fontId="0" fillId="0" borderId="0" xfId="0" applyFont="1" applyAlignment="1">
      <alignment horizontal="justify" vertical="top"/>
    </xf>
    <xf numFmtId="2" fontId="0" fillId="0" borderId="0" xfId="0" applyNumberFormat="1" applyAlignment="1">
      <alignment horizontal="left"/>
    </xf>
    <xf numFmtId="4" fontId="0" fillId="0" borderId="0" xfId="0" applyNumberFormat="1" applyAlignment="1">
      <alignment horizontal="right"/>
    </xf>
    <xf numFmtId="166" fontId="211" fillId="0" borderId="0" xfId="0" applyNumberFormat="1" applyFont="1"/>
    <xf numFmtId="0" fontId="211" fillId="0" borderId="0" xfId="0" applyFont="1"/>
    <xf numFmtId="0" fontId="211" fillId="0" borderId="0" xfId="0" applyFont="1" applyAlignment="1">
      <alignment horizontal="center" vertical="top"/>
    </xf>
    <xf numFmtId="0" fontId="14" fillId="0" borderId="0" xfId="0" applyFont="1" applyAlignment="1">
      <alignment horizontal="left"/>
    </xf>
    <xf numFmtId="4" fontId="0" fillId="0" borderId="0" xfId="0" applyNumberFormat="1" applyAlignment="1" applyProtection="1">
      <alignment horizontal="right"/>
      <protection locked="0"/>
    </xf>
    <xf numFmtId="0" fontId="232" fillId="0" borderId="0" xfId="0" applyFont="1" applyAlignment="1">
      <alignment horizontal="justify" vertical="top"/>
    </xf>
    <xf numFmtId="4" fontId="14" fillId="0" borderId="0" xfId="0" applyNumberFormat="1" applyFont="1" applyProtection="1">
      <protection locked="0"/>
    </xf>
    <xf numFmtId="49" fontId="0" fillId="0" borderId="0" xfId="0" applyNumberFormat="1" applyAlignment="1">
      <alignment horizontal="left" vertical="top"/>
    </xf>
    <xf numFmtId="2" fontId="0" fillId="0" borderId="0" xfId="0" applyNumberFormat="1" applyAlignment="1">
      <alignment horizontal="justify" vertical="top" wrapText="1"/>
    </xf>
    <xf numFmtId="200" fontId="179" fillId="0" borderId="0" xfId="0" applyNumberFormat="1" applyFont="1" applyFill="1" applyAlignment="1">
      <alignment horizontal="center" vertical="top" wrapText="1"/>
    </xf>
    <xf numFmtId="214" fontId="189" fillId="0" borderId="0" xfId="0" applyNumberFormat="1" applyFont="1" applyAlignment="1">
      <alignment horizontal="center" vertical="top" wrapText="1"/>
    </xf>
    <xf numFmtId="0" fontId="188" fillId="0" borderId="0" xfId="0" applyFont="1" applyAlignment="1">
      <alignment horizontal="left" wrapText="1"/>
    </xf>
    <xf numFmtId="4" fontId="188" fillId="0" borderId="0" xfId="0" quotePrefix="1" applyNumberFormat="1" applyFont="1" applyAlignment="1">
      <alignment horizontal="left" wrapText="1"/>
    </xf>
    <xf numFmtId="0" fontId="188" fillId="0" borderId="0" xfId="0" quotePrefix="1" applyFont="1" applyAlignment="1">
      <alignment horizontal="justify" vertical="top" wrapText="1"/>
    </xf>
    <xf numFmtId="203" fontId="179" fillId="0" borderId="0" xfId="0" applyNumberFormat="1" applyFont="1" applyAlignment="1">
      <alignment horizontal="center" vertical="top" wrapText="1"/>
    </xf>
    <xf numFmtId="0" fontId="230" fillId="0" borderId="0" xfId="0" applyFont="1" applyAlignment="1">
      <alignment horizontal="left"/>
    </xf>
    <xf numFmtId="0" fontId="195" fillId="0" borderId="0" xfId="0" applyFont="1" applyAlignment="1">
      <alignment horizontal="left"/>
    </xf>
    <xf numFmtId="0" fontId="0" fillId="0" borderId="0" xfId="0" applyFont="1" applyAlignment="1">
      <alignment vertical="top"/>
    </xf>
    <xf numFmtId="0" fontId="0" fillId="0" borderId="0" xfId="0" applyFont="1" applyAlignment="1">
      <alignment vertical="top" wrapText="1"/>
    </xf>
    <xf numFmtId="4" fontId="176" fillId="0" borderId="0" xfId="0" quotePrefix="1" applyNumberFormat="1" applyFont="1" applyAlignment="1">
      <alignment horizontal="left"/>
    </xf>
    <xf numFmtId="200" fontId="176" fillId="0" borderId="0" xfId="0" applyNumberFormat="1" applyFont="1" applyAlignment="1">
      <alignment horizontal="justify" vertical="top"/>
    </xf>
    <xf numFmtId="4" fontId="176" fillId="0" borderId="0" xfId="0" applyNumberFormat="1" applyFont="1" applyAlignment="1">
      <alignment horizontal="justify" vertical="top"/>
    </xf>
    <xf numFmtId="200" fontId="177" fillId="0" borderId="0" xfId="0" applyNumberFormat="1" applyFont="1" applyAlignment="1">
      <alignment horizontal="center" vertical="top" wrapText="1"/>
    </xf>
    <xf numFmtId="4" fontId="188" fillId="0" borderId="0" xfId="0" applyNumberFormat="1" applyFont="1" applyFill="1" applyAlignment="1">
      <alignment horizontal="right" vertical="top" wrapText="1"/>
    </xf>
    <xf numFmtId="0" fontId="188" fillId="0" borderId="0" xfId="0" applyFont="1" applyFill="1" applyAlignment="1">
      <alignment horizontal="left" vertical="top" wrapText="1"/>
    </xf>
    <xf numFmtId="0" fontId="195" fillId="0" borderId="0" xfId="0" applyFont="1" applyFill="1" applyAlignment="1">
      <alignment horizontal="right" vertical="top"/>
    </xf>
    <xf numFmtId="43" fontId="15" fillId="0" borderId="0" xfId="1614" applyFont="1" applyFill="1" applyBorder="1" applyProtection="1">
      <protection locked="0"/>
    </xf>
    <xf numFmtId="2" fontId="179" fillId="0" borderId="0" xfId="0" applyNumberFormat="1" applyFont="1" applyFill="1" applyAlignment="1" applyProtection="1">
      <alignment horizontal="left" vertical="top" wrapText="1"/>
      <protection locked="0"/>
    </xf>
    <xf numFmtId="0" fontId="176" fillId="0" borderId="0" xfId="0" applyFont="1" applyProtection="1">
      <protection locked="0"/>
    </xf>
    <xf numFmtId="4" fontId="222" fillId="0" borderId="0" xfId="0" applyNumberFormat="1" applyFont="1" applyAlignment="1" applyProtection="1">
      <alignment horizontal="right"/>
      <protection locked="0"/>
    </xf>
    <xf numFmtId="4" fontId="17" fillId="0" borderId="0" xfId="0" applyNumberFormat="1" applyFont="1" applyAlignment="1" applyProtection="1">
      <alignment horizontal="right"/>
      <protection locked="0"/>
    </xf>
    <xf numFmtId="4" fontId="15" fillId="0" borderId="0" xfId="0" applyNumberFormat="1" applyFont="1" applyAlignment="1" applyProtection="1">
      <alignment horizontal="center"/>
      <protection locked="0"/>
    </xf>
    <xf numFmtId="4" fontId="223" fillId="0" borderId="0" xfId="0" applyNumberFormat="1" applyFont="1" applyAlignment="1" applyProtection="1">
      <alignment horizontal="center"/>
      <protection locked="0"/>
    </xf>
    <xf numFmtId="4" fontId="222" fillId="0" borderId="0" xfId="960" applyNumberFormat="1" applyFont="1" applyAlignment="1" applyProtection="1">
      <alignment horizontal="right"/>
      <protection locked="0"/>
    </xf>
    <xf numFmtId="166" fontId="192" fillId="0" borderId="0" xfId="0" applyNumberFormat="1" applyFont="1" applyProtection="1">
      <protection locked="0"/>
    </xf>
    <xf numFmtId="2" fontId="205" fillId="91" borderId="0" xfId="0" applyNumberFormat="1" applyFont="1" applyFill="1" applyBorder="1" applyAlignment="1">
      <alignment horizontal="left" vertical="center"/>
    </xf>
    <xf numFmtId="2" fontId="205" fillId="0" borderId="0" xfId="0" applyNumberFormat="1" applyFont="1" applyFill="1" applyBorder="1" applyAlignment="1">
      <alignment horizontal="left" vertical="center"/>
    </xf>
    <xf numFmtId="2" fontId="205" fillId="92" borderId="0" xfId="0" applyNumberFormat="1" applyFont="1" applyFill="1" applyBorder="1" applyAlignment="1">
      <alignment horizontal="left" vertical="center"/>
    </xf>
    <xf numFmtId="2" fontId="207" fillId="0" borderId="0" xfId="0" applyNumberFormat="1" applyFont="1" applyFill="1" applyBorder="1" applyAlignment="1">
      <alignment horizontal="center"/>
    </xf>
    <xf numFmtId="2" fontId="205" fillId="85" borderId="0" xfId="0" applyNumberFormat="1" applyFont="1" applyFill="1" applyBorder="1" applyAlignment="1">
      <alignment horizontal="justify" vertical="top" wrapText="1"/>
    </xf>
    <xf numFmtId="2" fontId="205" fillId="88" borderId="0" xfId="0" applyNumberFormat="1" applyFont="1" applyFill="1" applyBorder="1" applyAlignment="1">
      <alignment horizontal="justify" vertical="top" wrapText="1"/>
    </xf>
    <xf numFmtId="2" fontId="205" fillId="89" borderId="0" xfId="0" applyNumberFormat="1" applyFont="1" applyFill="1" applyBorder="1" applyAlignment="1">
      <alignment horizontal="justify" vertical="top"/>
    </xf>
    <xf numFmtId="2" fontId="205" fillId="95" borderId="0" xfId="0" applyNumberFormat="1" applyFont="1" applyFill="1" applyBorder="1" applyAlignment="1">
      <alignment horizontal="left" vertical="top"/>
    </xf>
    <xf numFmtId="2" fontId="205" fillId="86" borderId="0" xfId="0" applyNumberFormat="1" applyFont="1" applyFill="1" applyBorder="1" applyAlignment="1">
      <alignment horizontal="justify" vertical="top" wrapText="1"/>
    </xf>
    <xf numFmtId="2" fontId="205" fillId="87" borderId="0" xfId="0" applyNumberFormat="1" applyFont="1" applyFill="1" applyBorder="1" applyAlignment="1">
      <alignment horizontal="left" vertical="top"/>
    </xf>
    <xf numFmtId="0" fontId="176" fillId="0" borderId="0" xfId="1845" applyFont="1" applyFill="1" applyAlignment="1">
      <alignment horizontal="justify" vertical="top"/>
    </xf>
    <xf numFmtId="0" fontId="197" fillId="0" borderId="0" xfId="1845" applyFont="1" applyFill="1" applyAlignment="1">
      <alignment horizontal="justify" vertical="top"/>
    </xf>
    <xf numFmtId="0" fontId="176" fillId="0" borderId="0" xfId="1845" applyFont="1" applyFill="1" applyAlignment="1">
      <alignment horizontal="justify" vertical="top" wrapText="1"/>
    </xf>
    <xf numFmtId="0" fontId="197" fillId="0" borderId="0" xfId="1845" applyFont="1" applyFill="1" applyAlignment="1">
      <alignment horizontal="justify" vertical="top" wrapText="1"/>
    </xf>
    <xf numFmtId="0" fontId="179" fillId="0" borderId="0" xfId="1845" applyFont="1" applyFill="1" applyAlignment="1">
      <alignment horizontal="justify" vertical="top" wrapText="1"/>
    </xf>
    <xf numFmtId="0" fontId="176" fillId="0" borderId="0" xfId="1845" quotePrefix="1" applyFont="1" applyFill="1" applyAlignment="1">
      <alignment horizontal="justify" vertical="top"/>
    </xf>
    <xf numFmtId="0" fontId="176" fillId="0" borderId="0" xfId="1845" applyFont="1" applyFill="1" applyAlignment="1">
      <alignment horizontal="left" vertical="top" wrapText="1"/>
    </xf>
    <xf numFmtId="0" fontId="176" fillId="0" borderId="0" xfId="1845" applyNumberFormat="1" applyFont="1" applyFill="1" applyAlignment="1">
      <alignment horizontal="justify" vertical="top" wrapText="1"/>
    </xf>
    <xf numFmtId="49" fontId="176" fillId="0" borderId="0" xfId="1845" applyNumberFormat="1" applyFont="1" applyFill="1" applyAlignment="1">
      <alignment horizontal="justify" vertical="top" wrapText="1"/>
    </xf>
    <xf numFmtId="0" fontId="179" fillId="0" borderId="0" xfId="1845" applyFont="1" applyFill="1" applyAlignment="1">
      <alignment vertical="top"/>
    </xf>
    <xf numFmtId="0" fontId="179" fillId="0" borderId="0" xfId="1845" applyFont="1" applyFill="1" applyAlignment="1">
      <alignment horizontal="left" vertical="top"/>
    </xf>
    <xf numFmtId="0" fontId="188" fillId="0" borderId="0" xfId="0" applyFont="1" applyAlignment="1">
      <alignment horizontal="justify" vertical="top" wrapText="1"/>
    </xf>
    <xf numFmtId="0" fontId="188" fillId="0" borderId="0" xfId="0" applyFont="1" applyBorder="1" applyAlignment="1">
      <alignment horizontal="left" vertical="top" wrapText="1"/>
    </xf>
    <xf numFmtId="0" fontId="176" fillId="0" borderId="0" xfId="1845" quotePrefix="1" applyFont="1" applyFill="1" applyAlignment="1">
      <alignment horizontal="left" vertical="top" wrapText="1"/>
    </xf>
    <xf numFmtId="0" fontId="197" fillId="0" borderId="0" xfId="1845" applyFont="1" applyFill="1"/>
    <xf numFmtId="0" fontId="176" fillId="0" borderId="0" xfId="1845" applyFont="1" applyFill="1"/>
    <xf numFmtId="0" fontId="197" fillId="0" borderId="0" xfId="1845" applyFont="1" applyFill="1" applyAlignment="1">
      <alignment horizontal="left" vertical="top"/>
    </xf>
    <xf numFmtId="0" fontId="176" fillId="0" borderId="0" xfId="1845" applyFont="1" applyFill="1" applyAlignment="1">
      <alignment horizontal="left" vertical="top"/>
    </xf>
    <xf numFmtId="0" fontId="197" fillId="0" borderId="0" xfId="1845" applyFont="1" applyFill="1" applyAlignment="1">
      <alignment horizontal="left" vertical="top" wrapText="1"/>
    </xf>
    <xf numFmtId="0" fontId="197" fillId="0" borderId="0" xfId="1845" applyFont="1" applyFill="1" applyAlignment="1">
      <alignment horizontal="justify" vertical="justify" wrapText="1"/>
    </xf>
    <xf numFmtId="0" fontId="176" fillId="0" borderId="0" xfId="1845" applyFont="1" applyFill="1" applyBorder="1" applyAlignment="1">
      <alignment horizontal="justify" vertical="top" wrapText="1"/>
    </xf>
    <xf numFmtId="0" fontId="179" fillId="0" borderId="0" xfId="1845" applyFont="1" applyFill="1" applyAlignment="1">
      <alignment horizontal="justify"/>
    </xf>
    <xf numFmtId="0" fontId="176" fillId="0" borderId="0" xfId="1845" applyFont="1" applyFill="1" applyAlignment="1">
      <alignment horizontal="justify"/>
    </xf>
    <xf numFmtId="49" fontId="179" fillId="0" borderId="0" xfId="1845" applyNumberFormat="1" applyFont="1" applyFill="1" applyAlignment="1">
      <alignment horizontal="justify" vertical="top"/>
    </xf>
    <xf numFmtId="2" fontId="189" fillId="0" borderId="0" xfId="0" applyNumberFormat="1" applyFont="1" applyFill="1" applyAlignment="1">
      <alignment horizontal="left" vertical="top" wrapText="1"/>
    </xf>
    <xf numFmtId="2" fontId="20" fillId="0" borderId="0" xfId="0" applyNumberFormat="1" applyFont="1" applyFill="1" applyAlignment="1">
      <alignment horizontal="left"/>
    </xf>
    <xf numFmtId="2" fontId="183" fillId="0" borderId="0" xfId="0" applyNumberFormat="1" applyFont="1" applyFill="1" applyAlignment="1">
      <alignment horizontal="justify" vertical="top"/>
    </xf>
    <xf numFmtId="2" fontId="179" fillId="0" borderId="0" xfId="0" applyNumberFormat="1" applyFont="1" applyFill="1" applyAlignment="1">
      <alignment horizontal="left" vertical="top" wrapText="1"/>
    </xf>
    <xf numFmtId="2" fontId="179" fillId="0" borderId="0" xfId="0" applyNumberFormat="1" applyFont="1" applyAlignment="1">
      <alignment horizontal="left" vertical="top" wrapText="1"/>
    </xf>
    <xf numFmtId="0" fontId="186" fillId="0" borderId="2" xfId="0" applyFont="1" applyFill="1" applyBorder="1" applyAlignment="1">
      <alignment horizontal="justify" vertical="top" wrapText="1"/>
    </xf>
    <xf numFmtId="2" fontId="189" fillId="0" borderId="0" xfId="0" applyNumberFormat="1" applyFont="1" applyAlignment="1">
      <alignment horizontal="left" vertical="top" wrapText="1"/>
    </xf>
    <xf numFmtId="0" fontId="186" fillId="0" borderId="2" xfId="0" applyFont="1" applyBorder="1" applyAlignment="1">
      <alignment horizontal="justify" vertical="top" wrapText="1"/>
    </xf>
    <xf numFmtId="0" fontId="177" fillId="0" borderId="2" xfId="0" applyFont="1" applyBorder="1" applyAlignment="1">
      <alignment horizontal="justify" vertical="top"/>
    </xf>
    <xf numFmtId="0" fontId="177" fillId="0" borderId="0" xfId="0" applyFont="1" applyAlignment="1">
      <alignment horizontal="left" vertical="top"/>
    </xf>
    <xf numFmtId="0" fontId="178" fillId="0" borderId="0" xfId="0" applyFont="1" applyAlignment="1">
      <alignment horizontal="justify" vertical="justify"/>
    </xf>
  </cellXfs>
  <cellStyles count="3468">
    <cellStyle name="_dvorana sisak novo-PONUDA ELEKTRO " xfId="10" xr:uid="{00000000-0005-0000-0000-000000000000}"/>
    <cellStyle name="_HOTEL LONE" xfId="9" xr:uid="{00000000-0005-0000-0000-000001000000}"/>
    <cellStyle name="_jablan" xfId="11" xr:uid="{00000000-0005-0000-0000-000002000000}"/>
    <cellStyle name="_MAPA 6 - TROŠKOVNIK ELEKTRO RADOVA" xfId="12" xr:uid="{00000000-0005-0000-0000-000003000000}"/>
    <cellStyle name="_STAMBENI DIO" xfId="13" xr:uid="{00000000-0005-0000-0000-000004000000}"/>
    <cellStyle name="_STAMBENI DIO_2009_06_03_tender_politin_PARCELACIJA - S formom" xfId="14" xr:uid="{00000000-0005-0000-0000-000005000000}"/>
    <cellStyle name="_STAMBENI DIO_D Strojarski radovi - Parentino Residence" xfId="15" xr:uid="{00000000-0005-0000-0000-000006000000}"/>
    <cellStyle name="_troškovnik" xfId="16" xr:uid="{00000000-0005-0000-0000-000007000000}"/>
    <cellStyle name="_troškovnik_2009_06_02_tender_jezevac_PARCELACIJA  -s formom" xfId="17" xr:uid="{00000000-0005-0000-0000-000008000000}"/>
    <cellStyle name="_troškovnik_2009_06_03_tender_politin_PARCELACIJA - S formom" xfId="18" xr:uid="{00000000-0005-0000-0000-000009000000}"/>
    <cellStyle name="_troškovnik_D Strojarski radovi - Parentino Residence" xfId="19" xr:uid="{00000000-0005-0000-0000-00000A000000}"/>
    <cellStyle name="00000" xfId="20" xr:uid="{00000000-0005-0000-0000-00000B000000}"/>
    <cellStyle name="1-dodano" xfId="21" xr:uid="{00000000-0005-0000-0000-00000C000000}"/>
    <cellStyle name="20% - Accent1" xfId="22" xr:uid="{00000000-0005-0000-0000-00000D000000}"/>
    <cellStyle name="20% - Accent1 2" xfId="23" xr:uid="{00000000-0005-0000-0000-00000E000000}"/>
    <cellStyle name="20% - Accent1 2 2" xfId="2289" xr:uid="{76F816FE-9219-49F1-9D7D-3A7D2FC5A78C}"/>
    <cellStyle name="20% - Accent1 2 3" xfId="2288" xr:uid="{B7B749D3-61AB-4626-B77F-4002D55DC7C1}"/>
    <cellStyle name="20% - Accent1 2 3 2" xfId="3275" xr:uid="{9A2F1AEC-D1C9-47CB-AA19-1E44D445D32D}"/>
    <cellStyle name="20% - Accent1 3" xfId="24" xr:uid="{00000000-0005-0000-0000-00000F000000}"/>
    <cellStyle name="20% - Accent1 3 2" xfId="25" xr:uid="{00000000-0005-0000-0000-000010000000}"/>
    <cellStyle name="20% - Accent1 3 2 2" xfId="3276" xr:uid="{7A7BDC78-DDE8-4F54-9A2D-95848F518903}"/>
    <cellStyle name="20% - Accent1 3 3" xfId="2290" xr:uid="{701C7E48-979F-4D54-BC3D-158B3D72EAA1}"/>
    <cellStyle name="20% - Accent1 4" xfId="26" xr:uid="{00000000-0005-0000-0000-000011000000}"/>
    <cellStyle name="20% - Accent1 5" xfId="27" xr:uid="{00000000-0005-0000-0000-000012000000}"/>
    <cellStyle name="20% - Accent1 6" xfId="28" xr:uid="{00000000-0005-0000-0000-000013000000}"/>
    <cellStyle name="20% - Accent2" xfId="29" xr:uid="{00000000-0005-0000-0000-000014000000}"/>
    <cellStyle name="20% - Accent2 2" xfId="30" xr:uid="{00000000-0005-0000-0000-000015000000}"/>
    <cellStyle name="20% - Accent2 2 2" xfId="2292" xr:uid="{807597BA-363E-4E60-A233-8FA4EAEE4475}"/>
    <cellStyle name="20% - Accent2 2 3" xfId="2291" xr:uid="{96A23B3F-4AA3-4279-B23D-0AA0CAAA5733}"/>
    <cellStyle name="20% - Accent2 3" xfId="31" xr:uid="{00000000-0005-0000-0000-000016000000}"/>
    <cellStyle name="20% - Accent2 3 2" xfId="32" xr:uid="{00000000-0005-0000-0000-000017000000}"/>
    <cellStyle name="20% - Accent2 3 2 2" xfId="3277" xr:uid="{4CF426E2-50FC-4C7C-AC06-CC133DA3397F}"/>
    <cellStyle name="20% - Accent2 3 3" xfId="2293" xr:uid="{5E84FE5C-1B97-4F44-B978-195AFE3A0F79}"/>
    <cellStyle name="20% - Accent2 4" xfId="33" xr:uid="{00000000-0005-0000-0000-000018000000}"/>
    <cellStyle name="20% - Accent2 4 2" xfId="3278" xr:uid="{2BD78DAB-1E2B-434A-9A8E-2C7D91FC065A}"/>
    <cellStyle name="20% - Accent2 5" xfId="34" xr:uid="{00000000-0005-0000-0000-000019000000}"/>
    <cellStyle name="20% - Accent2 5 2" xfId="3279" xr:uid="{61AE33B6-A667-4B6A-B1DF-61D46B707AD7}"/>
    <cellStyle name="20% - Accent2 6" xfId="35" xr:uid="{00000000-0005-0000-0000-00001A000000}"/>
    <cellStyle name="20% - Accent3" xfId="36" xr:uid="{00000000-0005-0000-0000-00001B000000}"/>
    <cellStyle name="20% - Accent3 2" xfId="37" xr:uid="{00000000-0005-0000-0000-00001C000000}"/>
    <cellStyle name="20% - Accent3 2 2" xfId="2295" xr:uid="{7D8CE48E-DBA2-41A8-84F7-0AE4EB517469}"/>
    <cellStyle name="20% - Accent3 2 3" xfId="2294" xr:uid="{3CD38C8F-57D1-48D9-984E-6F3E6B3DACE7}"/>
    <cellStyle name="20% - Accent3 3" xfId="38" xr:uid="{00000000-0005-0000-0000-00001D000000}"/>
    <cellStyle name="20% - Accent3 3 2" xfId="39" xr:uid="{00000000-0005-0000-0000-00001E000000}"/>
    <cellStyle name="20% - Accent3 3 3" xfId="3280" xr:uid="{7CE374A9-4FE8-4760-918B-EB07028CDD74}"/>
    <cellStyle name="20% - Accent3 4" xfId="40" xr:uid="{00000000-0005-0000-0000-00001F000000}"/>
    <cellStyle name="20% - Accent3 4 2" xfId="3281" xr:uid="{50E339F7-286F-4395-ACED-BB47627986CF}"/>
    <cellStyle name="20% - Accent3 5" xfId="41" xr:uid="{00000000-0005-0000-0000-000020000000}"/>
    <cellStyle name="20% - Accent3 5 2" xfId="3282" xr:uid="{7BFC0C69-DB25-4DF7-A788-B2C171407AAF}"/>
    <cellStyle name="20% - Accent3 6" xfId="42" xr:uid="{00000000-0005-0000-0000-000021000000}"/>
    <cellStyle name="20% - Accent4" xfId="43" xr:uid="{00000000-0005-0000-0000-000022000000}"/>
    <cellStyle name="20% - Accent4 2" xfId="44" xr:uid="{00000000-0005-0000-0000-000023000000}"/>
    <cellStyle name="20% - Accent4 2 2" xfId="2297" xr:uid="{B2760810-3A95-4D91-A878-59C00047CC88}"/>
    <cellStyle name="20% - Accent4 2 3" xfId="2296" xr:uid="{458C623A-D529-4FF3-870E-E99BE4D70442}"/>
    <cellStyle name="20% - Accent4 2 3 2" xfId="3283" xr:uid="{CFE8AFB9-A20A-4D6A-BB2A-6C5BEBFC1709}"/>
    <cellStyle name="20% - Accent4 3" xfId="45" xr:uid="{00000000-0005-0000-0000-000024000000}"/>
    <cellStyle name="20% - Accent4 3 2" xfId="46" xr:uid="{00000000-0005-0000-0000-000025000000}"/>
    <cellStyle name="20% - Accent4 3 2 2" xfId="3284" xr:uid="{36FDF149-B6C0-4FC2-B150-8B3FD33766D2}"/>
    <cellStyle name="20% - Accent4 3 3" xfId="2298" xr:uid="{4E076CD1-60B3-4120-B145-3CE247539BC3}"/>
    <cellStyle name="20% - Accent4 4" xfId="47" xr:uid="{00000000-0005-0000-0000-000026000000}"/>
    <cellStyle name="20% - Accent4 4 2" xfId="3285" xr:uid="{2F64B627-1287-459F-A7A2-551AD5720DF0}"/>
    <cellStyle name="20% - Accent4 5" xfId="48" xr:uid="{00000000-0005-0000-0000-000027000000}"/>
    <cellStyle name="20% - Accent4 5 2" xfId="3286" xr:uid="{B20F9558-4279-4715-9C64-8D770368B21B}"/>
    <cellStyle name="20% - Accent4 6" xfId="49" xr:uid="{00000000-0005-0000-0000-000028000000}"/>
    <cellStyle name="20% - Accent4 6 2" xfId="3287" xr:uid="{A3911699-9027-4EC6-98BE-407DF094938B}"/>
    <cellStyle name="20% - Accent5" xfId="50" xr:uid="{00000000-0005-0000-0000-000029000000}"/>
    <cellStyle name="20% - Accent5 2" xfId="51" xr:uid="{00000000-0005-0000-0000-00002A000000}"/>
    <cellStyle name="20% - Accent5 2 2" xfId="2299" xr:uid="{7BD371F5-A449-419A-B6AD-551BBDA0A602}"/>
    <cellStyle name="20% - Accent5 3" xfId="52" xr:uid="{00000000-0005-0000-0000-00002B000000}"/>
    <cellStyle name="20% - Accent5 3 2" xfId="53" xr:uid="{00000000-0005-0000-0000-00002C000000}"/>
    <cellStyle name="20% - Accent5 4" xfId="54" xr:uid="{00000000-0005-0000-0000-00002D000000}"/>
    <cellStyle name="20% - Accent5 5" xfId="55" xr:uid="{00000000-0005-0000-0000-00002E000000}"/>
    <cellStyle name="20% - Accent5 6" xfId="56" xr:uid="{00000000-0005-0000-0000-00002F000000}"/>
    <cellStyle name="20% - Accent6" xfId="57" xr:uid="{00000000-0005-0000-0000-000030000000}"/>
    <cellStyle name="20% - Accent6 2" xfId="58" xr:uid="{00000000-0005-0000-0000-000031000000}"/>
    <cellStyle name="20% - Accent6 2 2" xfId="2300" xr:uid="{358A63C3-B490-432F-B8AC-4F370E376796}"/>
    <cellStyle name="20% - Accent6 3" xfId="59" xr:uid="{00000000-0005-0000-0000-000032000000}"/>
    <cellStyle name="20% - Accent6 3 2" xfId="60" xr:uid="{00000000-0005-0000-0000-000033000000}"/>
    <cellStyle name="20% - Accent6 3 2 2" xfId="3288" xr:uid="{B8EEC220-4D86-46C7-ACE8-C8B5CFD65368}"/>
    <cellStyle name="20% - Accent6 3 3" xfId="2301" xr:uid="{EC3D220B-DB40-4758-8944-54758BEBBAE6}"/>
    <cellStyle name="20% - Accent6 4" xfId="61" xr:uid="{00000000-0005-0000-0000-000034000000}"/>
    <cellStyle name="20% - Accent6 5" xfId="62" xr:uid="{00000000-0005-0000-0000-000035000000}"/>
    <cellStyle name="20% - Accent6 6" xfId="63" xr:uid="{00000000-0005-0000-0000-000036000000}"/>
    <cellStyle name="20% - Akzent1" xfId="64" xr:uid="{00000000-0005-0000-0000-000037000000}"/>
    <cellStyle name="20% - Akzent2" xfId="65" xr:uid="{00000000-0005-0000-0000-000038000000}"/>
    <cellStyle name="20% - Akzent3" xfId="66" xr:uid="{00000000-0005-0000-0000-000039000000}"/>
    <cellStyle name="20% - Akzent4" xfId="67" xr:uid="{00000000-0005-0000-0000-00003A000000}"/>
    <cellStyle name="20% - Akzent5" xfId="68" xr:uid="{00000000-0005-0000-0000-00003B000000}"/>
    <cellStyle name="20% - Akzent6" xfId="69" xr:uid="{00000000-0005-0000-0000-00003C000000}"/>
    <cellStyle name="20% - Isticanje1 2" xfId="70" xr:uid="{00000000-0005-0000-0000-00003D000000}"/>
    <cellStyle name="20% - Isticanje1 2 2" xfId="71" xr:uid="{00000000-0005-0000-0000-00003E000000}"/>
    <cellStyle name="20% - Isticanje1 3" xfId="72" xr:uid="{00000000-0005-0000-0000-00003F000000}"/>
    <cellStyle name="20% - Isticanje2 2" xfId="73" xr:uid="{00000000-0005-0000-0000-000040000000}"/>
    <cellStyle name="20% - Isticanje2 2 2" xfId="74" xr:uid="{00000000-0005-0000-0000-000041000000}"/>
    <cellStyle name="20% - Isticanje2 3" xfId="75" xr:uid="{00000000-0005-0000-0000-000042000000}"/>
    <cellStyle name="20% - Isticanje3 2" xfId="76" xr:uid="{00000000-0005-0000-0000-000043000000}"/>
    <cellStyle name="20% - Isticanje3 2 2" xfId="77" xr:uid="{00000000-0005-0000-0000-000044000000}"/>
    <cellStyle name="20% - Isticanje3 3" xfId="78" xr:uid="{00000000-0005-0000-0000-000045000000}"/>
    <cellStyle name="20% - Isticanje4 2" xfId="79" xr:uid="{00000000-0005-0000-0000-000046000000}"/>
    <cellStyle name="20% - Isticanje4 2 2" xfId="80" xr:uid="{00000000-0005-0000-0000-000047000000}"/>
    <cellStyle name="20% - Isticanje4 3" xfId="81" xr:uid="{00000000-0005-0000-0000-000048000000}"/>
    <cellStyle name="20% - Isticanje5 2" xfId="82" xr:uid="{00000000-0005-0000-0000-000049000000}"/>
    <cellStyle name="20% - Isticanje5 2 2" xfId="83" xr:uid="{00000000-0005-0000-0000-00004A000000}"/>
    <cellStyle name="20% - Isticanje5 3" xfId="84" xr:uid="{00000000-0005-0000-0000-00004B000000}"/>
    <cellStyle name="20% - Isticanje6 2" xfId="85" xr:uid="{00000000-0005-0000-0000-00004C000000}"/>
    <cellStyle name="20% - Isticanje6 2 2" xfId="86" xr:uid="{00000000-0005-0000-0000-00004D000000}"/>
    <cellStyle name="20% - Isticanje6 3" xfId="87" xr:uid="{00000000-0005-0000-0000-00004E000000}"/>
    <cellStyle name="2-izmjena" xfId="88" xr:uid="{00000000-0005-0000-0000-00004F000000}"/>
    <cellStyle name="3-pitanje" xfId="89" xr:uid="{00000000-0005-0000-0000-000050000000}"/>
    <cellStyle name="40% - Accent1" xfId="90" xr:uid="{00000000-0005-0000-0000-000051000000}"/>
    <cellStyle name="40% - Accent1 2" xfId="91" xr:uid="{00000000-0005-0000-0000-000052000000}"/>
    <cellStyle name="40% - Accent1 2 2" xfId="2303" xr:uid="{FEF7B16E-FC35-403F-AF50-94DFF62195E2}"/>
    <cellStyle name="40% - Accent1 2 3" xfId="2302" xr:uid="{044D84A8-2CE6-4C49-8955-82B1134E0E4B}"/>
    <cellStyle name="40% - Accent1 3" xfId="92" xr:uid="{00000000-0005-0000-0000-000053000000}"/>
    <cellStyle name="40% - Accent1 3 2" xfId="93" xr:uid="{00000000-0005-0000-0000-000054000000}"/>
    <cellStyle name="40% - Accent1 3 2 2" xfId="3289" xr:uid="{C1B995AE-3F1D-45DE-A269-BC48F7FB0C29}"/>
    <cellStyle name="40% - Accent1 3 3" xfId="2304" xr:uid="{C1B9498A-C003-48B8-997E-AB04F5AB9CB3}"/>
    <cellStyle name="40% - Accent1 4" xfId="94" xr:uid="{00000000-0005-0000-0000-000055000000}"/>
    <cellStyle name="40% - Accent1 4 2" xfId="3290" xr:uid="{3E3F6219-A2FD-4120-A437-A110FA8D955D}"/>
    <cellStyle name="40% - Accent1 5" xfId="95" xr:uid="{00000000-0005-0000-0000-000056000000}"/>
    <cellStyle name="40% - Accent1 5 2" xfId="3291" xr:uid="{583E3014-3028-440C-AFF3-C32DD52F2A7A}"/>
    <cellStyle name="40% - Accent1 6" xfId="96" xr:uid="{00000000-0005-0000-0000-000057000000}"/>
    <cellStyle name="40% - Accent2" xfId="97" xr:uid="{00000000-0005-0000-0000-000058000000}"/>
    <cellStyle name="40% - Accent2 2" xfId="98" xr:uid="{00000000-0005-0000-0000-000059000000}"/>
    <cellStyle name="40% - Accent2 2 2" xfId="2305" xr:uid="{B33194C7-A1FB-435F-9A74-350D8A155B47}"/>
    <cellStyle name="40% - Accent2 3" xfId="99" xr:uid="{00000000-0005-0000-0000-00005A000000}"/>
    <cellStyle name="40% - Accent2 3 2" xfId="100" xr:uid="{00000000-0005-0000-0000-00005B000000}"/>
    <cellStyle name="40% - Accent2 4" xfId="101" xr:uid="{00000000-0005-0000-0000-00005C000000}"/>
    <cellStyle name="40% - Accent2 5" xfId="102" xr:uid="{00000000-0005-0000-0000-00005D000000}"/>
    <cellStyle name="40% - Accent2 6" xfId="103" xr:uid="{00000000-0005-0000-0000-00005E000000}"/>
    <cellStyle name="40% - Accent3" xfId="104" xr:uid="{00000000-0005-0000-0000-00005F000000}"/>
    <cellStyle name="40% - Accent3 2" xfId="105" xr:uid="{00000000-0005-0000-0000-000060000000}"/>
    <cellStyle name="40% - Accent3 2 2" xfId="2307" xr:uid="{DDC9B9D1-ECA5-4303-93BA-FDCC9D055268}"/>
    <cellStyle name="40% - Accent3 2 3" xfId="2306" xr:uid="{3AF4974D-D736-435F-9501-E09F3B771310}"/>
    <cellStyle name="40% - Accent3 3" xfId="106" xr:uid="{00000000-0005-0000-0000-000061000000}"/>
    <cellStyle name="40% - Accent3 3 2" xfId="107" xr:uid="{00000000-0005-0000-0000-000062000000}"/>
    <cellStyle name="40% - Accent3 3 3" xfId="3292" xr:uid="{A944FF7F-EF01-4E38-BA8F-FAD8B89650DB}"/>
    <cellStyle name="40% - Accent3 4" xfId="108" xr:uid="{00000000-0005-0000-0000-000063000000}"/>
    <cellStyle name="40% - Accent3 4 2" xfId="3293" xr:uid="{4391A759-E462-45B7-8C4C-6120E3BE98FC}"/>
    <cellStyle name="40% - Accent3 5" xfId="109" xr:uid="{00000000-0005-0000-0000-000064000000}"/>
    <cellStyle name="40% - Accent3 5 2" xfId="3294" xr:uid="{40D9D912-C329-4385-8A81-9FCC90987F3F}"/>
    <cellStyle name="40% - Accent3 6" xfId="110" xr:uid="{00000000-0005-0000-0000-000065000000}"/>
    <cellStyle name="40% - Accent4" xfId="111" xr:uid="{00000000-0005-0000-0000-000066000000}"/>
    <cellStyle name="40% - Accent4 2" xfId="112" xr:uid="{00000000-0005-0000-0000-000067000000}"/>
    <cellStyle name="40% - Accent4 2 2" xfId="2309" xr:uid="{101AC0BB-0DB4-40D7-A3B3-6AB48314EEE5}"/>
    <cellStyle name="40% - Accent4 2 3" xfId="2308" xr:uid="{C0918224-F742-46EA-B1A7-781A8ACE234E}"/>
    <cellStyle name="40% - Accent4 3" xfId="113" xr:uid="{00000000-0005-0000-0000-000068000000}"/>
    <cellStyle name="40% - Accent4 3 2" xfId="114" xr:uid="{00000000-0005-0000-0000-000069000000}"/>
    <cellStyle name="40% - Accent4 3 2 2" xfId="3295" xr:uid="{8AEBBB90-73B0-4AA7-9000-03487CCC5D30}"/>
    <cellStyle name="40% - Accent4 3 3" xfId="2310" xr:uid="{881E4856-D710-44FA-8A90-1ACB70733C15}"/>
    <cellStyle name="40% - Accent4 4" xfId="115" xr:uid="{00000000-0005-0000-0000-00006A000000}"/>
    <cellStyle name="40% - Accent4 4 2" xfId="3296" xr:uid="{F41F32AD-A2E0-43B0-8BFC-C56C1A31DD3E}"/>
    <cellStyle name="40% - Accent4 5" xfId="116" xr:uid="{00000000-0005-0000-0000-00006B000000}"/>
    <cellStyle name="40% - Accent4 5 2" xfId="3297" xr:uid="{2ABBFB11-BAF9-489B-AEEB-75D0622FC59E}"/>
    <cellStyle name="40% - Accent4 6" xfId="117" xr:uid="{00000000-0005-0000-0000-00006C000000}"/>
    <cellStyle name="40% - Accent5" xfId="118" xr:uid="{00000000-0005-0000-0000-00006D000000}"/>
    <cellStyle name="40% - Accent5 2" xfId="119" xr:uid="{00000000-0005-0000-0000-00006E000000}"/>
    <cellStyle name="40% - Accent5 2 2" xfId="2311" xr:uid="{50365557-4F1D-4475-8569-B837E21B30B1}"/>
    <cellStyle name="40% - Accent5 3" xfId="120" xr:uid="{00000000-0005-0000-0000-00006F000000}"/>
    <cellStyle name="40% - Accent5 3 2" xfId="121" xr:uid="{00000000-0005-0000-0000-000070000000}"/>
    <cellStyle name="40% - Accent5 3 2 2" xfId="3298" xr:uid="{69B21A2D-F2D3-43C4-96C4-A2A4E7E67737}"/>
    <cellStyle name="40% - Accent5 3 3" xfId="2312" xr:uid="{63FF5431-5D87-49B5-AED9-FD877871DFCF}"/>
    <cellStyle name="40% - Accent5 4" xfId="122" xr:uid="{00000000-0005-0000-0000-000071000000}"/>
    <cellStyle name="40% - Accent5 5" xfId="123" xr:uid="{00000000-0005-0000-0000-000072000000}"/>
    <cellStyle name="40% - Accent5 6" xfId="124" xr:uid="{00000000-0005-0000-0000-000073000000}"/>
    <cellStyle name="40% - Accent6" xfId="125" xr:uid="{00000000-0005-0000-0000-000074000000}"/>
    <cellStyle name="40% - Accent6 2" xfId="126" xr:uid="{00000000-0005-0000-0000-000075000000}"/>
    <cellStyle name="40% - Accent6 2 2" xfId="2314" xr:uid="{65C1F9E3-C037-4739-9F1A-E1204E738587}"/>
    <cellStyle name="40% - Accent6 2 3" xfId="2313" xr:uid="{F8B028F5-3291-4093-AC69-1E907C69B5E5}"/>
    <cellStyle name="40% - Accent6 3" xfId="127" xr:uid="{00000000-0005-0000-0000-000076000000}"/>
    <cellStyle name="40% - Accent6 3 2" xfId="128" xr:uid="{00000000-0005-0000-0000-000077000000}"/>
    <cellStyle name="40% - Accent6 3 2 2" xfId="3299" xr:uid="{E6423C07-B561-4E01-B7F9-F8982B6784F5}"/>
    <cellStyle name="40% - Accent6 3 3" xfId="2315" xr:uid="{880D24C9-2D30-494C-9E47-EC8CFB98715C}"/>
    <cellStyle name="40% - Accent6 4" xfId="129" xr:uid="{00000000-0005-0000-0000-000078000000}"/>
    <cellStyle name="40% - Accent6 4 2" xfId="3300" xr:uid="{BCED4037-80A8-4E49-B8A1-70752203823A}"/>
    <cellStyle name="40% - Accent6 5" xfId="130" xr:uid="{00000000-0005-0000-0000-000079000000}"/>
    <cellStyle name="40% - Accent6 5 2" xfId="3301" xr:uid="{3DA947B0-5A78-497A-BED3-D977AF8C9380}"/>
    <cellStyle name="40% - Accent6 6" xfId="131" xr:uid="{00000000-0005-0000-0000-00007A000000}"/>
    <cellStyle name="40% - Akzent1" xfId="132" xr:uid="{00000000-0005-0000-0000-00007B000000}"/>
    <cellStyle name="40% - Akzent2" xfId="133" xr:uid="{00000000-0005-0000-0000-00007C000000}"/>
    <cellStyle name="40% - Akzent3" xfId="134" xr:uid="{00000000-0005-0000-0000-00007D000000}"/>
    <cellStyle name="40% - Akzent4" xfId="135" xr:uid="{00000000-0005-0000-0000-00007E000000}"/>
    <cellStyle name="40% - Akzent5" xfId="136" xr:uid="{00000000-0005-0000-0000-00007F000000}"/>
    <cellStyle name="40% - Akzent6" xfId="137" xr:uid="{00000000-0005-0000-0000-000080000000}"/>
    <cellStyle name="40% - Isticanje1 2" xfId="138" xr:uid="{00000000-0005-0000-0000-000081000000}"/>
    <cellStyle name="40% - Isticanje2 2" xfId="139" xr:uid="{00000000-0005-0000-0000-000082000000}"/>
    <cellStyle name="40% - Isticanje2 2 2" xfId="140" xr:uid="{00000000-0005-0000-0000-000083000000}"/>
    <cellStyle name="40% - Isticanje2 3" xfId="141" xr:uid="{00000000-0005-0000-0000-000084000000}"/>
    <cellStyle name="40% - Isticanje3 2" xfId="142" xr:uid="{00000000-0005-0000-0000-000085000000}"/>
    <cellStyle name="40% - Isticanje3 2 2" xfId="143" xr:uid="{00000000-0005-0000-0000-000086000000}"/>
    <cellStyle name="40% - Isticanje3 3" xfId="144" xr:uid="{00000000-0005-0000-0000-000087000000}"/>
    <cellStyle name="40% - Isticanje4 2" xfId="145" xr:uid="{00000000-0005-0000-0000-000088000000}"/>
    <cellStyle name="40% - Isticanje4 2 2" xfId="146" xr:uid="{00000000-0005-0000-0000-000089000000}"/>
    <cellStyle name="40% - Isticanje4 3" xfId="147" xr:uid="{00000000-0005-0000-0000-00008A000000}"/>
    <cellStyle name="40% - Isticanje5 2" xfId="148" xr:uid="{00000000-0005-0000-0000-00008B000000}"/>
    <cellStyle name="40% - Isticanje5 2 2" xfId="149" xr:uid="{00000000-0005-0000-0000-00008C000000}"/>
    <cellStyle name="40% - Isticanje6 2" xfId="150" xr:uid="{00000000-0005-0000-0000-00008D000000}"/>
    <cellStyle name="40% - Isticanje6 2 2" xfId="151" xr:uid="{00000000-0005-0000-0000-00008E000000}"/>
    <cellStyle name="40% - Isticanje6 3" xfId="152" xr:uid="{00000000-0005-0000-0000-00008F000000}"/>
    <cellStyle name="40% - Naglasak1" xfId="153" xr:uid="{00000000-0005-0000-0000-000090000000}"/>
    <cellStyle name="40% - Naglasak1 2" xfId="154" xr:uid="{00000000-0005-0000-0000-000091000000}"/>
    <cellStyle name="40% - Naglasak1 3" xfId="155" xr:uid="{00000000-0005-0000-0000-000092000000}"/>
    <cellStyle name="60% - Accent1" xfId="156" xr:uid="{00000000-0005-0000-0000-000093000000}"/>
    <cellStyle name="60% - Accent1 2" xfId="157" xr:uid="{00000000-0005-0000-0000-000094000000}"/>
    <cellStyle name="60% - Accent1 2 2" xfId="2316" xr:uid="{84FCFAEA-FE83-4C22-A066-CD977613BD99}"/>
    <cellStyle name="60% - Accent1 3" xfId="158" xr:uid="{00000000-0005-0000-0000-000095000000}"/>
    <cellStyle name="60% - Accent1 3 2" xfId="159" xr:uid="{00000000-0005-0000-0000-000096000000}"/>
    <cellStyle name="60% - Accent1 3 2 2" xfId="3302" xr:uid="{4A38E3D5-4D77-43B7-909D-7E264F9D801C}"/>
    <cellStyle name="60% - Accent1 3 3" xfId="2317" xr:uid="{41D74F95-EF1C-431C-8F81-4AF5CDCDA548}"/>
    <cellStyle name="60% - Accent1 4" xfId="160" xr:uid="{00000000-0005-0000-0000-000097000000}"/>
    <cellStyle name="60% - Accent1 4 2" xfId="3303" xr:uid="{51DD3327-8E91-4778-A23C-258F0D9006F8}"/>
    <cellStyle name="60% - Accent1 5" xfId="161" xr:uid="{00000000-0005-0000-0000-000098000000}"/>
    <cellStyle name="60% - Accent1 5 2" xfId="3304" xr:uid="{48747081-0AA8-4560-B0E1-D66AAC9FEE19}"/>
    <cellStyle name="60% - Accent1 6" xfId="162" xr:uid="{00000000-0005-0000-0000-000099000000}"/>
    <cellStyle name="60% - Accent2" xfId="163" xr:uid="{00000000-0005-0000-0000-00009A000000}"/>
    <cellStyle name="60% - Accent2 2" xfId="164" xr:uid="{00000000-0005-0000-0000-00009B000000}"/>
    <cellStyle name="60% - Accent2 3" xfId="165" xr:uid="{00000000-0005-0000-0000-00009C000000}"/>
    <cellStyle name="60% - Accent2 3 2" xfId="166" xr:uid="{00000000-0005-0000-0000-00009D000000}"/>
    <cellStyle name="60% - Accent2 3 2 2" xfId="3305" xr:uid="{A4B56CDD-AB37-429B-A171-4291FEE3424D}"/>
    <cellStyle name="60% - Accent2 3 3" xfId="2318" xr:uid="{01B0B1C3-6C6E-4527-BD95-2A244780829D}"/>
    <cellStyle name="60% - Accent2 4" xfId="167" xr:uid="{00000000-0005-0000-0000-00009E000000}"/>
    <cellStyle name="60% - Accent2 5" xfId="168" xr:uid="{00000000-0005-0000-0000-00009F000000}"/>
    <cellStyle name="60% - Accent2 6" xfId="169" xr:uid="{00000000-0005-0000-0000-0000A0000000}"/>
    <cellStyle name="60% - Accent3" xfId="170" xr:uid="{00000000-0005-0000-0000-0000A1000000}"/>
    <cellStyle name="60% - Accent3 2" xfId="171" xr:uid="{00000000-0005-0000-0000-0000A2000000}"/>
    <cellStyle name="60% - Accent3 2 2" xfId="2319" xr:uid="{9FE901FD-3C42-45D5-94D4-2926A54E94FC}"/>
    <cellStyle name="60% - Accent3 3" xfId="172" xr:uid="{00000000-0005-0000-0000-0000A3000000}"/>
    <cellStyle name="60% - Accent3 3 2" xfId="173" xr:uid="{00000000-0005-0000-0000-0000A4000000}"/>
    <cellStyle name="60% - Accent3 3 2 2" xfId="3306" xr:uid="{9133718F-8C4C-43C2-A57C-28334580063C}"/>
    <cellStyle name="60% - Accent3 3 3" xfId="2320" xr:uid="{293CCB32-E9CE-4EFB-A68A-124FAD15A4E2}"/>
    <cellStyle name="60% - Accent3 4" xfId="174" xr:uid="{00000000-0005-0000-0000-0000A5000000}"/>
    <cellStyle name="60% - Accent3 4 2" xfId="3307" xr:uid="{65716976-828E-4FC6-85F8-976ADF67BB6D}"/>
    <cellStyle name="60% - Accent3 5" xfId="175" xr:uid="{00000000-0005-0000-0000-0000A6000000}"/>
    <cellStyle name="60% - Accent3 5 2" xfId="3308" xr:uid="{F0DDE5AE-ED13-49FE-B922-25CFA5513958}"/>
    <cellStyle name="60% - Accent3 6" xfId="176" xr:uid="{00000000-0005-0000-0000-0000A7000000}"/>
    <cellStyle name="60% - Accent4" xfId="177" xr:uid="{00000000-0005-0000-0000-0000A8000000}"/>
    <cellStyle name="60% - Accent4 2" xfId="178" xr:uid="{00000000-0005-0000-0000-0000A9000000}"/>
    <cellStyle name="60% - Accent4 2 2" xfId="2321" xr:uid="{BE09841C-A5F7-44D8-87CE-4F0C8783FB54}"/>
    <cellStyle name="60% - Accent4 3" xfId="179" xr:uid="{00000000-0005-0000-0000-0000AA000000}"/>
    <cellStyle name="60% - Accent4 3 2" xfId="180" xr:uid="{00000000-0005-0000-0000-0000AB000000}"/>
    <cellStyle name="60% - Accent4 3 2 2" xfId="3309" xr:uid="{1DC4FAAC-9170-4E16-89B2-DB429484A224}"/>
    <cellStyle name="60% - Accent4 3 3" xfId="2322" xr:uid="{AAAA9846-CF34-483F-ABF9-5C8F1C0E098F}"/>
    <cellStyle name="60% - Accent4 4" xfId="181" xr:uid="{00000000-0005-0000-0000-0000AC000000}"/>
    <cellStyle name="60% - Accent4 4 2" xfId="3310" xr:uid="{3D852EA6-3680-4D07-8FF1-7410734105C0}"/>
    <cellStyle name="60% - Accent4 5" xfId="182" xr:uid="{00000000-0005-0000-0000-0000AD000000}"/>
    <cellStyle name="60% - Accent4 5 2" xfId="3311" xr:uid="{1803D153-0FAF-4B96-96BA-6FB5799FDA4B}"/>
    <cellStyle name="60% - Accent4 6" xfId="183" xr:uid="{00000000-0005-0000-0000-0000AE000000}"/>
    <cellStyle name="60% - Accent5" xfId="184" xr:uid="{00000000-0005-0000-0000-0000AF000000}"/>
    <cellStyle name="60% - Accent5 2" xfId="185" xr:uid="{00000000-0005-0000-0000-0000B0000000}"/>
    <cellStyle name="60% - Accent5 3" xfId="186" xr:uid="{00000000-0005-0000-0000-0000B1000000}"/>
    <cellStyle name="60% - Accent5 3 2" xfId="187" xr:uid="{00000000-0005-0000-0000-0000B2000000}"/>
    <cellStyle name="60% - Accent5 3 2 2" xfId="3312" xr:uid="{C6FB8A33-2A71-43C5-B14E-BF8EDB03FCFD}"/>
    <cellStyle name="60% - Accent5 3 3" xfId="2323" xr:uid="{3F37B717-F6AE-4173-9E3B-E0754082E109}"/>
    <cellStyle name="60% - Accent5 4" xfId="188" xr:uid="{00000000-0005-0000-0000-0000B3000000}"/>
    <cellStyle name="60% - Accent5 5" xfId="189" xr:uid="{00000000-0005-0000-0000-0000B4000000}"/>
    <cellStyle name="60% - Accent5 6" xfId="190" xr:uid="{00000000-0005-0000-0000-0000B5000000}"/>
    <cellStyle name="60% - Accent6" xfId="191" xr:uid="{00000000-0005-0000-0000-0000B6000000}"/>
    <cellStyle name="60% - Accent6 2" xfId="192" xr:uid="{00000000-0005-0000-0000-0000B7000000}"/>
    <cellStyle name="60% - Accent6 2 2" xfId="2324" xr:uid="{9BD44B42-8ACC-4872-B983-D2DDF5447947}"/>
    <cellStyle name="60% - Accent6 3" xfId="193" xr:uid="{00000000-0005-0000-0000-0000B8000000}"/>
    <cellStyle name="60% - Accent6 3 2" xfId="194" xr:uid="{00000000-0005-0000-0000-0000B9000000}"/>
    <cellStyle name="60% - Accent6 3 2 2" xfId="3313" xr:uid="{9EB91B90-51B7-4A3E-8EA6-172BDF16D185}"/>
    <cellStyle name="60% - Accent6 3 3" xfId="2325" xr:uid="{60FA9891-5E3E-4772-B868-4D4A6C855BBE}"/>
    <cellStyle name="60% - Accent6 4" xfId="195" xr:uid="{00000000-0005-0000-0000-0000BA000000}"/>
    <cellStyle name="60% - Accent6 4 2" xfId="3314" xr:uid="{943F5224-E3F3-4DEF-8530-AEC917CCEFBC}"/>
    <cellStyle name="60% - Accent6 5" xfId="196" xr:uid="{00000000-0005-0000-0000-0000BB000000}"/>
    <cellStyle name="60% - Accent6 5 2" xfId="3315" xr:uid="{2074DBDF-C944-42E5-93B8-403D2948709F}"/>
    <cellStyle name="60% - Accent6 6" xfId="197" xr:uid="{00000000-0005-0000-0000-0000BC000000}"/>
    <cellStyle name="60% - Akzent1" xfId="198" xr:uid="{00000000-0005-0000-0000-0000BD000000}"/>
    <cellStyle name="60% - Akzent2" xfId="199" xr:uid="{00000000-0005-0000-0000-0000BE000000}"/>
    <cellStyle name="60% - Akzent3" xfId="200" xr:uid="{00000000-0005-0000-0000-0000BF000000}"/>
    <cellStyle name="60% - Akzent4" xfId="201" xr:uid="{00000000-0005-0000-0000-0000C0000000}"/>
    <cellStyle name="60% - Akzent5" xfId="202" xr:uid="{00000000-0005-0000-0000-0000C1000000}"/>
    <cellStyle name="60% - Akzent6" xfId="203" xr:uid="{00000000-0005-0000-0000-0000C2000000}"/>
    <cellStyle name="60% - Isticanje1 2" xfId="204" xr:uid="{00000000-0005-0000-0000-0000C3000000}"/>
    <cellStyle name="60% - Isticanje1 2 2" xfId="205" xr:uid="{00000000-0005-0000-0000-0000C4000000}"/>
    <cellStyle name="60% - Isticanje1 3" xfId="206" xr:uid="{00000000-0005-0000-0000-0000C5000000}"/>
    <cellStyle name="60% - Isticanje2 2" xfId="207" xr:uid="{00000000-0005-0000-0000-0000C6000000}"/>
    <cellStyle name="60% - Isticanje2 2 2" xfId="208" xr:uid="{00000000-0005-0000-0000-0000C7000000}"/>
    <cellStyle name="60% - Isticanje2 3" xfId="209" xr:uid="{00000000-0005-0000-0000-0000C8000000}"/>
    <cellStyle name="60% - Isticanje3 2" xfId="210" xr:uid="{00000000-0005-0000-0000-0000C9000000}"/>
    <cellStyle name="60% - Isticanje3 2 2" xfId="211" xr:uid="{00000000-0005-0000-0000-0000CA000000}"/>
    <cellStyle name="60% - Isticanje3 3" xfId="212" xr:uid="{00000000-0005-0000-0000-0000CB000000}"/>
    <cellStyle name="60% - Isticanje4 2" xfId="213" xr:uid="{00000000-0005-0000-0000-0000CC000000}"/>
    <cellStyle name="60% - Isticanje4 2 2" xfId="214" xr:uid="{00000000-0005-0000-0000-0000CD000000}"/>
    <cellStyle name="60% - Isticanje4 3" xfId="215" xr:uid="{00000000-0005-0000-0000-0000CE000000}"/>
    <cellStyle name="60% - Isticanje5 2" xfId="216" xr:uid="{00000000-0005-0000-0000-0000CF000000}"/>
    <cellStyle name="60% - Isticanje5 2 2" xfId="217" xr:uid="{00000000-0005-0000-0000-0000D0000000}"/>
    <cellStyle name="60% - Isticanje5 3" xfId="218" xr:uid="{00000000-0005-0000-0000-0000D1000000}"/>
    <cellStyle name="60% - Isticanje6 2" xfId="219" xr:uid="{00000000-0005-0000-0000-0000D2000000}"/>
    <cellStyle name="60% - Isticanje6 2 2" xfId="220" xr:uid="{00000000-0005-0000-0000-0000D3000000}"/>
    <cellStyle name="60% - Isticanje6 3" xfId="221" xr:uid="{00000000-0005-0000-0000-0000D4000000}"/>
    <cellStyle name="A4 Small 210 x 297 mm" xfId="222" xr:uid="{00000000-0005-0000-0000-0000D5000000}"/>
    <cellStyle name="A4 Small 210 x 297 mm 2" xfId="2326" xr:uid="{ED0C9883-690E-424E-809F-F6D925C1C400}"/>
    <cellStyle name="Accent1" xfId="223" xr:uid="{00000000-0005-0000-0000-0000D6000000}"/>
    <cellStyle name="Accent1 - 20%" xfId="224" xr:uid="{00000000-0005-0000-0000-0000D7000000}"/>
    <cellStyle name="Accent1 - 20% 2" xfId="225" xr:uid="{00000000-0005-0000-0000-0000D8000000}"/>
    <cellStyle name="Accent1 - 20% 2 2" xfId="1621" xr:uid="{00000000-0005-0000-0000-0000D9000000}"/>
    <cellStyle name="Accent1 - 20% 2 2 2" xfId="2068" xr:uid="{0002C62B-21DF-4162-A8B3-F53C7EC04991}"/>
    <cellStyle name="Accent1 - 20% 2 2 2 2" xfId="3048" xr:uid="{76A8A33F-695D-4C5B-83D5-C074635F6944}"/>
    <cellStyle name="Accent1 - 20% 2 2 3" xfId="2614" xr:uid="{559BE866-C57B-499A-B295-1CE0898E6977}"/>
    <cellStyle name="Accent1 - 20% 2 3" xfId="1851" xr:uid="{7D705251-7BD0-471F-A9D7-ECB616EDEB31}"/>
    <cellStyle name="Accent1 - 20% 2 3 2" xfId="2831" xr:uid="{F464BFF7-199B-4F96-95AF-20784389C5D9}"/>
    <cellStyle name="Accent1 - 20% 2 4" xfId="2398" xr:uid="{0243EE82-9F08-40BA-B7AD-E2401BF1FE8B}"/>
    <cellStyle name="Accent1 - 40%" xfId="226" xr:uid="{00000000-0005-0000-0000-0000DA000000}"/>
    <cellStyle name="Accent1 - 40% 2" xfId="227" xr:uid="{00000000-0005-0000-0000-0000DB000000}"/>
    <cellStyle name="Accent1 - 40% 2 2" xfId="1622" xr:uid="{00000000-0005-0000-0000-0000DC000000}"/>
    <cellStyle name="Accent1 - 40% 2 2 2" xfId="2069" xr:uid="{13D1146A-B651-483F-AA47-E6E0549B96A2}"/>
    <cellStyle name="Accent1 - 40% 2 2 2 2" xfId="3049" xr:uid="{DCB342BA-05FF-4161-ABB6-4FF50BA8D49E}"/>
    <cellStyle name="Accent1 - 40% 2 2 3" xfId="2615" xr:uid="{64F8C2A1-3775-4151-8C41-E584715BAB5F}"/>
    <cellStyle name="Accent1 - 40% 2 3" xfId="1852" xr:uid="{902E036C-CA34-481B-A7FA-2AD06407EB60}"/>
    <cellStyle name="Accent1 - 40% 2 3 2" xfId="2832" xr:uid="{F8E90A5E-234F-4F8B-9195-122CD7B3AD21}"/>
    <cellStyle name="Accent1 - 40% 2 4" xfId="2399" xr:uid="{C3705ECA-9C58-46DA-9AB3-0FF7A90CA2F1}"/>
    <cellStyle name="Accent1 - 60%" xfId="228" xr:uid="{00000000-0005-0000-0000-0000DD000000}"/>
    <cellStyle name="Accent1 - 60% 2" xfId="229" xr:uid="{00000000-0005-0000-0000-0000DE000000}"/>
    <cellStyle name="Accent1 2" xfId="230" xr:uid="{00000000-0005-0000-0000-0000DF000000}"/>
    <cellStyle name="Accent1 2 2" xfId="231" xr:uid="{00000000-0005-0000-0000-0000E0000000}"/>
    <cellStyle name="Accent1 2 3" xfId="232" xr:uid="{00000000-0005-0000-0000-0000E1000000}"/>
    <cellStyle name="Accent1 2 4" xfId="233" xr:uid="{00000000-0005-0000-0000-0000E2000000}"/>
    <cellStyle name="Accent1 2 5" xfId="2327" xr:uid="{9D046FBD-A590-403D-94E7-C2C6661E50EA}"/>
    <cellStyle name="Accent1 3" xfId="234" xr:uid="{00000000-0005-0000-0000-0000E3000000}"/>
    <cellStyle name="Accent1 3 2" xfId="235" xr:uid="{00000000-0005-0000-0000-0000E4000000}"/>
    <cellStyle name="Accent1 3 2 2" xfId="3316" xr:uid="{64FBE008-A185-4CFC-A873-AD9AB8593E09}"/>
    <cellStyle name="Accent1 3 3" xfId="236" xr:uid="{00000000-0005-0000-0000-0000E5000000}"/>
    <cellStyle name="Accent1 3 4" xfId="2328" xr:uid="{8103E58E-5B98-4195-B4A8-0CD870BCEBF4}"/>
    <cellStyle name="Accent1 4" xfId="237" xr:uid="{00000000-0005-0000-0000-0000E6000000}"/>
    <cellStyle name="Accent1 4 2" xfId="238" xr:uid="{00000000-0005-0000-0000-0000E7000000}"/>
    <cellStyle name="Accent1 4 3" xfId="3317" xr:uid="{A2EB5E71-CCE8-4313-9BFB-2B71741B2A18}"/>
    <cellStyle name="Accent1 5" xfId="239" xr:uid="{00000000-0005-0000-0000-0000E8000000}"/>
    <cellStyle name="Accent1 5 2" xfId="3318" xr:uid="{B041C063-697F-41FF-925E-3B1BC9918E28}"/>
    <cellStyle name="Accent1 6" xfId="240" xr:uid="{00000000-0005-0000-0000-0000E9000000}"/>
    <cellStyle name="Accent2" xfId="241" xr:uid="{00000000-0005-0000-0000-0000EA000000}"/>
    <cellStyle name="Accent2 - 20%" xfId="242" xr:uid="{00000000-0005-0000-0000-0000EB000000}"/>
    <cellStyle name="Accent2 - 20% 2" xfId="243" xr:uid="{00000000-0005-0000-0000-0000EC000000}"/>
    <cellStyle name="Accent2 - 20% 2 2" xfId="1623" xr:uid="{00000000-0005-0000-0000-0000ED000000}"/>
    <cellStyle name="Accent2 - 20% 2 2 2" xfId="2070" xr:uid="{2E7BA0EA-F472-4E76-A46A-4731AA83C447}"/>
    <cellStyle name="Accent2 - 20% 2 2 2 2" xfId="3050" xr:uid="{390F428D-05FD-45C5-A55D-1514D5611928}"/>
    <cellStyle name="Accent2 - 20% 2 2 3" xfId="2616" xr:uid="{040043A0-A6AB-47FF-A1CF-A5B105C58970}"/>
    <cellStyle name="Accent2 - 20% 2 3" xfId="1853" xr:uid="{E3B800C7-0DB4-4E1F-905E-AADC5B7998B9}"/>
    <cellStyle name="Accent2 - 20% 2 3 2" xfId="2833" xr:uid="{C84A9DC4-ED74-4859-99C8-E9D574C3F6AE}"/>
    <cellStyle name="Accent2 - 20% 2 4" xfId="2400" xr:uid="{76FF335F-6067-4DE2-942D-0EC1EF66D69B}"/>
    <cellStyle name="Accent2 - 40%" xfId="244" xr:uid="{00000000-0005-0000-0000-0000EE000000}"/>
    <cellStyle name="Accent2 - 40% 2" xfId="245" xr:uid="{00000000-0005-0000-0000-0000EF000000}"/>
    <cellStyle name="Accent2 - 40% 2 2" xfId="1624" xr:uid="{00000000-0005-0000-0000-0000F0000000}"/>
    <cellStyle name="Accent2 - 40% 2 2 2" xfId="2071" xr:uid="{9B074873-C934-4FF5-9667-1FDC957A0A4A}"/>
    <cellStyle name="Accent2 - 40% 2 2 2 2" xfId="3051" xr:uid="{16E92948-ECAF-4703-A6C7-5FDF6C39E9D8}"/>
    <cellStyle name="Accent2 - 40% 2 2 3" xfId="2617" xr:uid="{7A5A4D01-8248-4E2E-AB8D-B8620046E7A8}"/>
    <cellStyle name="Accent2 - 40% 2 3" xfId="1854" xr:uid="{7B04B0E1-E2A4-4CA7-BF1C-A318A0A75D21}"/>
    <cellStyle name="Accent2 - 40% 2 3 2" xfId="2834" xr:uid="{24949587-59AA-46AB-BE74-F8C0820DD99D}"/>
    <cellStyle name="Accent2 - 40% 2 4" xfId="2401" xr:uid="{4A613A98-B41E-4D10-B4A4-448A604D3645}"/>
    <cellStyle name="Accent2 - 60%" xfId="246" xr:uid="{00000000-0005-0000-0000-0000F1000000}"/>
    <cellStyle name="Accent2 - 60% 2" xfId="247" xr:uid="{00000000-0005-0000-0000-0000F2000000}"/>
    <cellStyle name="Accent2 2" xfId="248" xr:uid="{00000000-0005-0000-0000-0000F3000000}"/>
    <cellStyle name="Accent2 2 2" xfId="249" xr:uid="{00000000-0005-0000-0000-0000F4000000}"/>
    <cellStyle name="Accent2 2 3" xfId="250" xr:uid="{00000000-0005-0000-0000-0000F5000000}"/>
    <cellStyle name="Accent2 2 4" xfId="251" xr:uid="{00000000-0005-0000-0000-0000F6000000}"/>
    <cellStyle name="Accent2 3" xfId="252" xr:uid="{00000000-0005-0000-0000-0000F7000000}"/>
    <cellStyle name="Accent2 3 2" xfId="253" xr:uid="{00000000-0005-0000-0000-0000F8000000}"/>
    <cellStyle name="Accent2 3 2 2" xfId="3319" xr:uid="{DF494C83-5914-4D46-9EB9-CC310A0F7C5B}"/>
    <cellStyle name="Accent2 3 3" xfId="254" xr:uid="{00000000-0005-0000-0000-0000F9000000}"/>
    <cellStyle name="Accent2 3 4" xfId="2329" xr:uid="{46DD3F76-FD6D-4872-B570-E17D2859A205}"/>
    <cellStyle name="Accent2 4" xfId="255" xr:uid="{00000000-0005-0000-0000-0000FA000000}"/>
    <cellStyle name="Accent2 4 2" xfId="256" xr:uid="{00000000-0005-0000-0000-0000FB000000}"/>
    <cellStyle name="Accent2 5" xfId="257" xr:uid="{00000000-0005-0000-0000-0000FC000000}"/>
    <cellStyle name="Accent2 6" xfId="258" xr:uid="{00000000-0005-0000-0000-0000FD000000}"/>
    <cellStyle name="Accent3" xfId="259" xr:uid="{00000000-0005-0000-0000-0000FE000000}"/>
    <cellStyle name="Accent3 - 20%" xfId="260" xr:uid="{00000000-0005-0000-0000-0000FF000000}"/>
    <cellStyle name="Accent3 - 20% 2" xfId="261" xr:uid="{00000000-0005-0000-0000-000000010000}"/>
    <cellStyle name="Accent3 - 20% 2 2" xfId="1625" xr:uid="{00000000-0005-0000-0000-000001010000}"/>
    <cellStyle name="Accent3 - 20% 2 2 2" xfId="2072" xr:uid="{A9E190CD-0A24-4488-873A-77C808168BE5}"/>
    <cellStyle name="Accent3 - 20% 2 2 2 2" xfId="3052" xr:uid="{2658D796-1FA0-449A-B3A0-9525DF018D33}"/>
    <cellStyle name="Accent3 - 20% 2 2 3" xfId="2618" xr:uid="{47D56311-999E-4821-A2C3-471B2870EBF3}"/>
    <cellStyle name="Accent3 - 20% 2 3" xfId="1855" xr:uid="{3D8EFE10-C4BE-438A-8C7F-C5BE65F48C3B}"/>
    <cellStyle name="Accent3 - 20% 2 3 2" xfId="2835" xr:uid="{3B1FF53C-2F6D-4D46-A860-D309F447A055}"/>
    <cellStyle name="Accent3 - 20% 2 4" xfId="2402" xr:uid="{0DE4AE8B-A8E8-456D-8853-8FB8BA2E0020}"/>
    <cellStyle name="Accent3 - 40%" xfId="262" xr:uid="{00000000-0005-0000-0000-000002010000}"/>
    <cellStyle name="Accent3 - 40% 2" xfId="263" xr:uid="{00000000-0005-0000-0000-000003010000}"/>
    <cellStyle name="Accent3 - 40% 2 2" xfId="1626" xr:uid="{00000000-0005-0000-0000-000004010000}"/>
    <cellStyle name="Accent3 - 40% 2 2 2" xfId="2073" xr:uid="{DD4785C7-EA11-4363-992C-2DF109D2EEEC}"/>
    <cellStyle name="Accent3 - 40% 2 2 2 2" xfId="3053" xr:uid="{89B24C64-D1C6-4E19-B818-1A6AB5DC8AA0}"/>
    <cellStyle name="Accent3 - 40% 2 2 3" xfId="2619" xr:uid="{2E13D021-4DAC-4AC2-BA35-C97CBB2A73EB}"/>
    <cellStyle name="Accent3 - 40% 2 3" xfId="1856" xr:uid="{11217608-D686-4922-9550-C1B62327A315}"/>
    <cellStyle name="Accent3 - 40% 2 3 2" xfId="2836" xr:uid="{A4AB2EFF-74B4-4E1B-BA7D-98726693D594}"/>
    <cellStyle name="Accent3 - 40% 2 4" xfId="2403" xr:uid="{8ACEE7BC-C1A3-4D6B-BF89-7EC28433FE1B}"/>
    <cellStyle name="Accent3 - 60%" xfId="264" xr:uid="{00000000-0005-0000-0000-000005010000}"/>
    <cellStyle name="Accent3 - 60% 2" xfId="265" xr:uid="{00000000-0005-0000-0000-000006010000}"/>
    <cellStyle name="Accent3 2" xfId="266" xr:uid="{00000000-0005-0000-0000-000007010000}"/>
    <cellStyle name="Accent3 2 2" xfId="267" xr:uid="{00000000-0005-0000-0000-000008010000}"/>
    <cellStyle name="Accent3 2 3" xfId="268" xr:uid="{00000000-0005-0000-0000-000009010000}"/>
    <cellStyle name="Accent3 2 4" xfId="269" xr:uid="{00000000-0005-0000-0000-00000A010000}"/>
    <cellStyle name="Accent3 3" xfId="270" xr:uid="{00000000-0005-0000-0000-00000B010000}"/>
    <cellStyle name="Accent3 3 2" xfId="271" xr:uid="{00000000-0005-0000-0000-00000C010000}"/>
    <cellStyle name="Accent3 3 2 2" xfId="3320" xr:uid="{87295992-5EDB-49D8-9D9E-F921F40302F2}"/>
    <cellStyle name="Accent3 3 3" xfId="272" xr:uid="{00000000-0005-0000-0000-00000D010000}"/>
    <cellStyle name="Accent3 3 4" xfId="2330" xr:uid="{1EC90C8C-0B80-4D13-81C6-6477F49DA1D6}"/>
    <cellStyle name="Accent3 4" xfId="273" xr:uid="{00000000-0005-0000-0000-00000E010000}"/>
    <cellStyle name="Accent3 4 2" xfId="274" xr:uid="{00000000-0005-0000-0000-00000F010000}"/>
    <cellStyle name="Accent3 5" xfId="275" xr:uid="{00000000-0005-0000-0000-000010010000}"/>
    <cellStyle name="Accent3 6" xfId="276" xr:uid="{00000000-0005-0000-0000-000011010000}"/>
    <cellStyle name="Accent4" xfId="277" xr:uid="{00000000-0005-0000-0000-000012010000}"/>
    <cellStyle name="Accent4 - 20%" xfId="278" xr:uid="{00000000-0005-0000-0000-000013010000}"/>
    <cellStyle name="Accent4 - 20% 2" xfId="279" xr:uid="{00000000-0005-0000-0000-000014010000}"/>
    <cellStyle name="Accent4 - 20% 2 2" xfId="1627" xr:uid="{00000000-0005-0000-0000-000015010000}"/>
    <cellStyle name="Accent4 - 20% 2 2 2" xfId="2074" xr:uid="{E6D96223-AFDA-4EF1-A226-ABC58A78AAD3}"/>
    <cellStyle name="Accent4 - 20% 2 2 2 2" xfId="3054" xr:uid="{36FA792A-8806-419A-A674-DC19D2F42A55}"/>
    <cellStyle name="Accent4 - 20% 2 2 3" xfId="2620" xr:uid="{043207C4-B803-4473-9387-F27CCC5A9011}"/>
    <cellStyle name="Accent4 - 20% 2 3" xfId="1857" xr:uid="{0D1E9FEA-1A09-449A-9738-30829BE42892}"/>
    <cellStyle name="Accent4 - 20% 2 3 2" xfId="2837" xr:uid="{BBAEBC72-F336-4EC5-BCA5-9C4539704512}"/>
    <cellStyle name="Accent4 - 20% 2 4" xfId="2404" xr:uid="{CE4A93E9-03CB-4CB2-8DF6-979E5673E6C6}"/>
    <cellStyle name="Accent4 - 40%" xfId="280" xr:uid="{00000000-0005-0000-0000-000016010000}"/>
    <cellStyle name="Accent4 - 40% 2" xfId="281" xr:uid="{00000000-0005-0000-0000-000017010000}"/>
    <cellStyle name="Accent4 - 40% 2 2" xfId="1628" xr:uid="{00000000-0005-0000-0000-000018010000}"/>
    <cellStyle name="Accent4 - 40% 2 2 2" xfId="2075" xr:uid="{77BC351E-0797-4788-AFD7-670652F6D642}"/>
    <cellStyle name="Accent4 - 40% 2 2 2 2" xfId="3055" xr:uid="{1BA62120-8F24-48D2-8023-A4ABD2781A8B}"/>
    <cellStyle name="Accent4 - 40% 2 2 3" xfId="2621" xr:uid="{CD430B0E-39CB-4220-BB75-69B6A2754C47}"/>
    <cellStyle name="Accent4 - 40% 2 3" xfId="1858" xr:uid="{D91024CC-DDD9-423B-8B27-04A55B63B420}"/>
    <cellStyle name="Accent4 - 40% 2 3 2" xfId="2838" xr:uid="{1705C505-2320-497C-9E82-8B374FE7D4BE}"/>
    <cellStyle name="Accent4 - 40% 2 4" xfId="2405" xr:uid="{925C84CC-AAAE-4156-83D3-CBD4D242E191}"/>
    <cellStyle name="Accent4 - 60%" xfId="282" xr:uid="{00000000-0005-0000-0000-000019010000}"/>
    <cellStyle name="Accent4 - 60% 2" xfId="283" xr:uid="{00000000-0005-0000-0000-00001A010000}"/>
    <cellStyle name="Accent4 2" xfId="284" xr:uid="{00000000-0005-0000-0000-00001B010000}"/>
    <cellStyle name="Accent4 2 2" xfId="285" xr:uid="{00000000-0005-0000-0000-00001C010000}"/>
    <cellStyle name="Accent4 2 3" xfId="286" xr:uid="{00000000-0005-0000-0000-00001D010000}"/>
    <cellStyle name="Accent4 2 4" xfId="287" xr:uid="{00000000-0005-0000-0000-00001E010000}"/>
    <cellStyle name="Accent4 2 5" xfId="2331" xr:uid="{B70AE963-F865-479E-82B3-BFAEFFEFE358}"/>
    <cellStyle name="Accent4 3" xfId="288" xr:uid="{00000000-0005-0000-0000-00001F010000}"/>
    <cellStyle name="Accent4 3 2" xfId="289" xr:uid="{00000000-0005-0000-0000-000020010000}"/>
    <cellStyle name="Accent4 3 3" xfId="290" xr:uid="{00000000-0005-0000-0000-000021010000}"/>
    <cellStyle name="Accent4 3 4" xfId="3321" xr:uid="{F2ACAE9D-B44D-47F3-A2FB-6E840B6084B2}"/>
    <cellStyle name="Accent4 4" xfId="291" xr:uid="{00000000-0005-0000-0000-000022010000}"/>
    <cellStyle name="Accent4 4 2" xfId="292" xr:uid="{00000000-0005-0000-0000-000023010000}"/>
    <cellStyle name="Accent4 4 3" xfId="3322" xr:uid="{F0FB9AB9-083D-4792-9339-44ABA1D2E16A}"/>
    <cellStyle name="Accent4 5" xfId="293" xr:uid="{00000000-0005-0000-0000-000024010000}"/>
    <cellStyle name="Accent4 5 2" xfId="3323" xr:uid="{E5191087-4F08-4EE3-A57E-6765F9A268E3}"/>
    <cellStyle name="Accent4 6" xfId="294" xr:uid="{00000000-0005-0000-0000-000025010000}"/>
    <cellStyle name="Accent5" xfId="295" xr:uid="{00000000-0005-0000-0000-000026010000}"/>
    <cellStyle name="Accent5 - 20%" xfId="296" xr:uid="{00000000-0005-0000-0000-000027010000}"/>
    <cellStyle name="Accent5 - 20% 2" xfId="297" xr:uid="{00000000-0005-0000-0000-000028010000}"/>
    <cellStyle name="Accent5 - 20% 2 2" xfId="1629" xr:uid="{00000000-0005-0000-0000-000029010000}"/>
    <cellStyle name="Accent5 - 20% 2 2 2" xfId="2076" xr:uid="{03469F3F-5B4F-4870-A2D8-C58F8F875719}"/>
    <cellStyle name="Accent5 - 20% 2 2 2 2" xfId="3056" xr:uid="{E1DF9FCD-9FF8-4010-8732-13B46FB10EF4}"/>
    <cellStyle name="Accent5 - 20% 2 2 3" xfId="2622" xr:uid="{BC915139-190B-41D0-8799-68A0FF8D854B}"/>
    <cellStyle name="Accent5 - 20% 2 3" xfId="1859" xr:uid="{84B223CC-B16C-4342-ABE3-97C7B7BCFD32}"/>
    <cellStyle name="Accent5 - 20% 2 3 2" xfId="2839" xr:uid="{47BB7ABE-919C-4168-9937-6694FFFBE986}"/>
    <cellStyle name="Accent5 - 20% 2 4" xfId="2406" xr:uid="{EC667AA2-962A-40E7-9F5F-D8E947F3729D}"/>
    <cellStyle name="Accent5 - 40%" xfId="298" xr:uid="{00000000-0005-0000-0000-00002A010000}"/>
    <cellStyle name="Accent5 - 40% 2" xfId="299" xr:uid="{00000000-0005-0000-0000-00002B010000}"/>
    <cellStyle name="Accent5 - 40% 2 2" xfId="1630" xr:uid="{00000000-0005-0000-0000-00002C010000}"/>
    <cellStyle name="Accent5 - 40% 2 2 2" xfId="2077" xr:uid="{EB49CB13-A55F-4050-BE26-40460EA3BB68}"/>
    <cellStyle name="Accent5 - 40% 2 2 2 2" xfId="3057" xr:uid="{0E7C51E5-51B3-435D-8518-2C7804F588D0}"/>
    <cellStyle name="Accent5 - 40% 2 2 3" xfId="2623" xr:uid="{5E3CBFB7-DA2F-4EC6-96A7-0D0C4B14EB07}"/>
    <cellStyle name="Accent5 - 40% 2 3" xfId="1860" xr:uid="{963B4949-0286-48C8-917B-47A922E9909F}"/>
    <cellStyle name="Accent5 - 40% 2 3 2" xfId="2840" xr:uid="{96E201B9-36C6-4964-A49F-C21F981E2822}"/>
    <cellStyle name="Accent5 - 40% 2 4" xfId="2407" xr:uid="{A568E099-6A11-424E-B38B-EFAD8E05DBB9}"/>
    <cellStyle name="Accent5 - 60%" xfId="300" xr:uid="{00000000-0005-0000-0000-00002D010000}"/>
    <cellStyle name="Accent5 - 60% 2" xfId="301" xr:uid="{00000000-0005-0000-0000-00002E010000}"/>
    <cellStyle name="Accent5 2" xfId="302" xr:uid="{00000000-0005-0000-0000-00002F010000}"/>
    <cellStyle name="Accent5 2 2" xfId="303" xr:uid="{00000000-0005-0000-0000-000030010000}"/>
    <cellStyle name="Accent5 2 3" xfId="304" xr:uid="{00000000-0005-0000-0000-000031010000}"/>
    <cellStyle name="Accent5 2 4" xfId="305" xr:uid="{00000000-0005-0000-0000-000032010000}"/>
    <cellStyle name="Accent5 3" xfId="306" xr:uid="{00000000-0005-0000-0000-000033010000}"/>
    <cellStyle name="Accent5 3 2" xfId="307" xr:uid="{00000000-0005-0000-0000-000034010000}"/>
    <cellStyle name="Accent5 3 3" xfId="308" xr:uid="{00000000-0005-0000-0000-000035010000}"/>
    <cellStyle name="Accent5 4" xfId="309" xr:uid="{00000000-0005-0000-0000-000036010000}"/>
    <cellStyle name="Accent5 4 2" xfId="310" xr:uid="{00000000-0005-0000-0000-000037010000}"/>
    <cellStyle name="Accent5 5" xfId="311" xr:uid="{00000000-0005-0000-0000-000038010000}"/>
    <cellStyle name="Accent5 6" xfId="312" xr:uid="{00000000-0005-0000-0000-000039010000}"/>
    <cellStyle name="Accent6" xfId="313" xr:uid="{00000000-0005-0000-0000-00003A010000}"/>
    <cellStyle name="Accent6 - 20%" xfId="314" xr:uid="{00000000-0005-0000-0000-00003B010000}"/>
    <cellStyle name="Accent6 - 20% 2" xfId="315" xr:uid="{00000000-0005-0000-0000-00003C010000}"/>
    <cellStyle name="Accent6 - 20% 2 2" xfId="1631" xr:uid="{00000000-0005-0000-0000-00003D010000}"/>
    <cellStyle name="Accent6 - 20% 2 2 2" xfId="2078" xr:uid="{147220FA-DAC5-4D13-9548-DECCA48DEB0D}"/>
    <cellStyle name="Accent6 - 20% 2 2 2 2" xfId="3058" xr:uid="{5898E9EF-BE0B-4B6F-ABC3-42E791B7E006}"/>
    <cellStyle name="Accent6 - 20% 2 2 3" xfId="2624" xr:uid="{C097C3D9-5446-494E-AF40-52F81E3FFA6E}"/>
    <cellStyle name="Accent6 - 20% 2 3" xfId="1861" xr:uid="{2433BFFE-A1DB-4CC9-A09A-5D14953BF83C}"/>
    <cellStyle name="Accent6 - 20% 2 3 2" xfId="2841" xr:uid="{DB222EAA-0C03-46A7-9A84-329D3D10FA9D}"/>
    <cellStyle name="Accent6 - 20% 2 4" xfId="2408" xr:uid="{05971F93-3934-413F-AE88-423A375C7FC5}"/>
    <cellStyle name="Accent6 - 40%" xfId="316" xr:uid="{00000000-0005-0000-0000-00003E010000}"/>
    <cellStyle name="Accent6 - 40% 2" xfId="317" xr:uid="{00000000-0005-0000-0000-00003F010000}"/>
    <cellStyle name="Accent6 - 40% 2 2" xfId="1632" xr:uid="{00000000-0005-0000-0000-000040010000}"/>
    <cellStyle name="Accent6 - 40% 2 2 2" xfId="2079" xr:uid="{5DB810A2-3508-495E-91C3-B3AE3F3E040E}"/>
    <cellStyle name="Accent6 - 40% 2 2 2 2" xfId="3059" xr:uid="{C8B37A0F-3C01-4EA2-A98A-4A1F150A4E06}"/>
    <cellStyle name="Accent6 - 40% 2 2 3" xfId="2625" xr:uid="{3BFB0CD9-5417-4DD6-8F65-367C88E89614}"/>
    <cellStyle name="Accent6 - 40% 2 3" xfId="1862" xr:uid="{DECC86BF-A557-492F-B3FE-95483E5FD254}"/>
    <cellStyle name="Accent6 - 40% 2 3 2" xfId="2842" xr:uid="{0ADC1B8F-B827-4893-8E83-DA2C6ED164D7}"/>
    <cellStyle name="Accent6 - 40% 2 4" xfId="2409" xr:uid="{2D53A70C-050F-49D4-A48F-E995D6E04ACC}"/>
    <cellStyle name="Accent6 - 60%" xfId="318" xr:uid="{00000000-0005-0000-0000-000041010000}"/>
    <cellStyle name="Accent6 - 60% 2" xfId="319" xr:uid="{00000000-0005-0000-0000-000042010000}"/>
    <cellStyle name="Accent6 2" xfId="320" xr:uid="{00000000-0005-0000-0000-000043010000}"/>
    <cellStyle name="Accent6 2 2" xfId="321" xr:uid="{00000000-0005-0000-0000-000044010000}"/>
    <cellStyle name="Accent6 2 3" xfId="322" xr:uid="{00000000-0005-0000-0000-000045010000}"/>
    <cellStyle name="Accent6 2 4" xfId="323" xr:uid="{00000000-0005-0000-0000-000046010000}"/>
    <cellStyle name="Accent6 3" xfId="324" xr:uid="{00000000-0005-0000-0000-000047010000}"/>
    <cellStyle name="Accent6 3 2" xfId="325" xr:uid="{00000000-0005-0000-0000-000048010000}"/>
    <cellStyle name="Accent6 3 2 2" xfId="3324" xr:uid="{5C6DFFAD-1C6E-4697-B7AA-33F4B9FAC33A}"/>
    <cellStyle name="Accent6 3 3" xfId="326" xr:uid="{00000000-0005-0000-0000-000049010000}"/>
    <cellStyle name="Accent6 3 4" xfId="2332" xr:uid="{D47556B5-C4D5-4C96-B773-C5BB41282092}"/>
    <cellStyle name="Accent6 4" xfId="327" xr:uid="{00000000-0005-0000-0000-00004A010000}"/>
    <cellStyle name="Accent6 4 2" xfId="328" xr:uid="{00000000-0005-0000-0000-00004B010000}"/>
    <cellStyle name="Accent6 5" xfId="329" xr:uid="{00000000-0005-0000-0000-00004C010000}"/>
    <cellStyle name="Accent6 6" xfId="330" xr:uid="{00000000-0005-0000-0000-00004D010000}"/>
    <cellStyle name="Akzent1" xfId="331" xr:uid="{00000000-0005-0000-0000-00004E010000}"/>
    <cellStyle name="Akzent2" xfId="332" xr:uid="{00000000-0005-0000-0000-00004F010000}"/>
    <cellStyle name="Akzent3" xfId="333" xr:uid="{00000000-0005-0000-0000-000050010000}"/>
    <cellStyle name="Akzent4" xfId="334" xr:uid="{00000000-0005-0000-0000-000051010000}"/>
    <cellStyle name="Akzent5" xfId="335" xr:uid="{00000000-0005-0000-0000-000052010000}"/>
    <cellStyle name="Akzent6" xfId="336" xr:uid="{00000000-0005-0000-0000-000053010000}"/>
    <cellStyle name="Ausgabe" xfId="337" xr:uid="{00000000-0005-0000-0000-000054010000}"/>
    <cellStyle name="Ausgabe 2" xfId="338" xr:uid="{00000000-0005-0000-0000-000055010000}"/>
    <cellStyle name="Bad" xfId="339" xr:uid="{00000000-0005-0000-0000-000056010000}"/>
    <cellStyle name="Bad 2" xfId="340" xr:uid="{00000000-0005-0000-0000-000057010000}"/>
    <cellStyle name="Bad 2 2" xfId="341" xr:uid="{00000000-0005-0000-0000-000058010000}"/>
    <cellStyle name="Bad 2 3" xfId="342" xr:uid="{00000000-0005-0000-0000-000059010000}"/>
    <cellStyle name="Bad 2 4" xfId="343" xr:uid="{00000000-0005-0000-0000-00005A010000}"/>
    <cellStyle name="Bad 3" xfId="344" xr:uid="{00000000-0005-0000-0000-00005B010000}"/>
    <cellStyle name="Bad 3 2" xfId="345" xr:uid="{00000000-0005-0000-0000-00005C010000}"/>
    <cellStyle name="Bad 3 2 2" xfId="3325" xr:uid="{DDED9246-5569-4C28-A190-C1F088CA492C}"/>
    <cellStyle name="Bad 3 3" xfId="2333" xr:uid="{8DAA60E2-A0C8-4F57-9F4D-BB6FFED71C69}"/>
    <cellStyle name="Bad 4" xfId="346" xr:uid="{00000000-0005-0000-0000-00005D010000}"/>
    <cellStyle name="Bad 5" xfId="347" xr:uid="{00000000-0005-0000-0000-00005E010000}"/>
    <cellStyle name="Bad 6" xfId="348" xr:uid="{00000000-0005-0000-0000-00005F010000}"/>
    <cellStyle name="barbara" xfId="349" xr:uid="{00000000-0005-0000-0000-000060010000}"/>
    <cellStyle name="Berechnung" xfId="350" xr:uid="{00000000-0005-0000-0000-000061010000}"/>
    <cellStyle name="Berechnung 2" xfId="351" xr:uid="{00000000-0005-0000-0000-000062010000}"/>
    <cellStyle name="Bilješka 10" xfId="352" xr:uid="{00000000-0005-0000-0000-000063010000}"/>
    <cellStyle name="Bilješka 11" xfId="353" xr:uid="{00000000-0005-0000-0000-000064010000}"/>
    <cellStyle name="Bilješka 12" xfId="354" xr:uid="{00000000-0005-0000-0000-000065010000}"/>
    <cellStyle name="Bilješka 13" xfId="355" xr:uid="{00000000-0005-0000-0000-000066010000}"/>
    <cellStyle name="Bilješka 14" xfId="356" xr:uid="{00000000-0005-0000-0000-000067010000}"/>
    <cellStyle name="Bilješka 15" xfId="357" xr:uid="{00000000-0005-0000-0000-000068010000}"/>
    <cellStyle name="Bilješka 16" xfId="358" xr:uid="{00000000-0005-0000-0000-000069010000}"/>
    <cellStyle name="Bilješka 17" xfId="359" xr:uid="{00000000-0005-0000-0000-00006A010000}"/>
    <cellStyle name="Bilješka 18" xfId="360" xr:uid="{00000000-0005-0000-0000-00006B010000}"/>
    <cellStyle name="Bilješka 19" xfId="361" xr:uid="{00000000-0005-0000-0000-00006C010000}"/>
    <cellStyle name="Bilješka 2" xfId="362" xr:uid="{00000000-0005-0000-0000-00006D010000}"/>
    <cellStyle name="Bilješka 2 2" xfId="363" xr:uid="{00000000-0005-0000-0000-00006E010000}"/>
    <cellStyle name="Bilješka 2 3" xfId="364" xr:uid="{00000000-0005-0000-0000-00006F010000}"/>
    <cellStyle name="Bilješka 2_2009_06_02_tender_jezevac_PARCELACIJA  -s formom" xfId="365" xr:uid="{00000000-0005-0000-0000-000070010000}"/>
    <cellStyle name="Bilješka 20" xfId="366" xr:uid="{00000000-0005-0000-0000-000071010000}"/>
    <cellStyle name="Bilješka 21" xfId="367" xr:uid="{00000000-0005-0000-0000-000072010000}"/>
    <cellStyle name="Bilješka 22" xfId="368" xr:uid="{00000000-0005-0000-0000-000073010000}"/>
    <cellStyle name="Bilješka 23" xfId="369" xr:uid="{00000000-0005-0000-0000-000074010000}"/>
    <cellStyle name="Bilješka 24" xfId="370" xr:uid="{00000000-0005-0000-0000-000075010000}"/>
    <cellStyle name="Bilješka 25" xfId="371" xr:uid="{00000000-0005-0000-0000-000076010000}"/>
    <cellStyle name="Bilješka 26" xfId="372" xr:uid="{00000000-0005-0000-0000-000077010000}"/>
    <cellStyle name="Bilješka 27" xfId="373" xr:uid="{00000000-0005-0000-0000-000078010000}"/>
    <cellStyle name="Bilješka 28" xfId="374" xr:uid="{00000000-0005-0000-0000-000079010000}"/>
    <cellStyle name="Bilješka 29" xfId="375" xr:uid="{00000000-0005-0000-0000-00007A010000}"/>
    <cellStyle name="Bilješka 3" xfId="376" xr:uid="{00000000-0005-0000-0000-00007B010000}"/>
    <cellStyle name="Bilješka 30" xfId="377" xr:uid="{00000000-0005-0000-0000-00007C010000}"/>
    <cellStyle name="Bilješka 31" xfId="378" xr:uid="{00000000-0005-0000-0000-00007D010000}"/>
    <cellStyle name="Bilješka 32" xfId="379" xr:uid="{00000000-0005-0000-0000-00007E010000}"/>
    <cellStyle name="Bilješka 33" xfId="380" xr:uid="{00000000-0005-0000-0000-00007F010000}"/>
    <cellStyle name="Bilješka 34" xfId="381" xr:uid="{00000000-0005-0000-0000-000080010000}"/>
    <cellStyle name="Bilješka 35" xfId="382" xr:uid="{00000000-0005-0000-0000-000081010000}"/>
    <cellStyle name="Bilješka 36" xfId="383" xr:uid="{00000000-0005-0000-0000-000082010000}"/>
    <cellStyle name="Bilješka 37" xfId="384" xr:uid="{00000000-0005-0000-0000-000083010000}"/>
    <cellStyle name="Bilješka 38" xfId="385" xr:uid="{00000000-0005-0000-0000-000084010000}"/>
    <cellStyle name="Bilješka 39" xfId="386" xr:uid="{00000000-0005-0000-0000-000085010000}"/>
    <cellStyle name="Bilješka 4" xfId="387" xr:uid="{00000000-0005-0000-0000-000086010000}"/>
    <cellStyle name="Bilješka 40" xfId="388" xr:uid="{00000000-0005-0000-0000-000087010000}"/>
    <cellStyle name="Bilješka 41" xfId="389" xr:uid="{00000000-0005-0000-0000-000088010000}"/>
    <cellStyle name="Bilješka 42" xfId="390" xr:uid="{00000000-0005-0000-0000-000089010000}"/>
    <cellStyle name="Bilješka 43" xfId="391" xr:uid="{00000000-0005-0000-0000-00008A010000}"/>
    <cellStyle name="Bilješka 44" xfId="392" xr:uid="{00000000-0005-0000-0000-00008B010000}"/>
    <cellStyle name="Bilješka 45" xfId="393" xr:uid="{00000000-0005-0000-0000-00008C010000}"/>
    <cellStyle name="Bilješka 46" xfId="394" xr:uid="{00000000-0005-0000-0000-00008D010000}"/>
    <cellStyle name="Bilješka 47" xfId="395" xr:uid="{00000000-0005-0000-0000-00008E010000}"/>
    <cellStyle name="Bilješka 48" xfId="396" xr:uid="{00000000-0005-0000-0000-00008F010000}"/>
    <cellStyle name="Bilješka 49" xfId="397" xr:uid="{00000000-0005-0000-0000-000090010000}"/>
    <cellStyle name="Bilješka 5" xfId="398" xr:uid="{00000000-0005-0000-0000-000091010000}"/>
    <cellStyle name="Bilješka 50" xfId="399" xr:uid="{00000000-0005-0000-0000-000092010000}"/>
    <cellStyle name="Bilješka 51" xfId="400" xr:uid="{00000000-0005-0000-0000-000093010000}"/>
    <cellStyle name="Bilješka 52" xfId="401" xr:uid="{00000000-0005-0000-0000-000094010000}"/>
    <cellStyle name="Bilješka 53" xfId="402" xr:uid="{00000000-0005-0000-0000-000095010000}"/>
    <cellStyle name="Bilješka 6" xfId="403" xr:uid="{00000000-0005-0000-0000-000096010000}"/>
    <cellStyle name="Bilješka 7" xfId="404" xr:uid="{00000000-0005-0000-0000-000097010000}"/>
    <cellStyle name="Bilješka 8" xfId="405" xr:uid="{00000000-0005-0000-0000-000098010000}"/>
    <cellStyle name="Bilješka 9" xfId="406" xr:uid="{00000000-0005-0000-0000-000099010000}"/>
    <cellStyle name="Border" xfId="407" xr:uid="{00000000-0005-0000-0000-00009A010000}"/>
    <cellStyle name="Border 2" xfId="408" xr:uid="{00000000-0005-0000-0000-00009B010000}"/>
    <cellStyle name="Calc Currency (0)" xfId="409" xr:uid="{00000000-0005-0000-0000-00009C010000}"/>
    <cellStyle name="Calc Currency (2)" xfId="410" xr:uid="{00000000-0005-0000-0000-00009D010000}"/>
    <cellStyle name="Calc Percent (0)" xfId="411" xr:uid="{00000000-0005-0000-0000-00009E010000}"/>
    <cellStyle name="Calc Percent (1)" xfId="412" xr:uid="{00000000-0005-0000-0000-00009F010000}"/>
    <cellStyle name="Calc Percent (2)" xfId="413" xr:uid="{00000000-0005-0000-0000-0000A0010000}"/>
    <cellStyle name="Calc Units (0)" xfId="414" xr:uid="{00000000-0005-0000-0000-0000A1010000}"/>
    <cellStyle name="Calc Units (1)" xfId="415" xr:uid="{00000000-0005-0000-0000-0000A2010000}"/>
    <cellStyle name="Calc Units (2)" xfId="416" xr:uid="{00000000-0005-0000-0000-0000A3010000}"/>
    <cellStyle name="Calculation" xfId="417" xr:uid="{00000000-0005-0000-0000-0000A4010000}"/>
    <cellStyle name="Calculation 2" xfId="418" xr:uid="{00000000-0005-0000-0000-0000A5010000}"/>
    <cellStyle name="Calculation 2 2" xfId="419" xr:uid="{00000000-0005-0000-0000-0000A6010000}"/>
    <cellStyle name="Calculation 2 2 2" xfId="3326" xr:uid="{7C863CA1-40F7-41D2-9F61-164A7BBACF4E}"/>
    <cellStyle name="Calculation 2 3" xfId="420" xr:uid="{00000000-0005-0000-0000-0000A7010000}"/>
    <cellStyle name="Calculation 2 4" xfId="421" xr:uid="{00000000-0005-0000-0000-0000A8010000}"/>
    <cellStyle name="Calculation 2 5" xfId="2334" xr:uid="{61BBAB0E-9E80-49AE-BBF4-E086E4CF5563}"/>
    <cellStyle name="Calculation 3" xfId="422" xr:uid="{00000000-0005-0000-0000-0000A9010000}"/>
    <cellStyle name="Calculation 3 2" xfId="423" xr:uid="{00000000-0005-0000-0000-0000AA010000}"/>
    <cellStyle name="Calculation 3 2 2" xfId="3327" xr:uid="{9F561306-F521-4268-9AC9-20AD2682F4FE}"/>
    <cellStyle name="Calculation 3 3" xfId="2335" xr:uid="{ECC6E2AE-B2C4-46D1-B1A1-19DFB0A6D6AA}"/>
    <cellStyle name="Calculation 4" xfId="424" xr:uid="{00000000-0005-0000-0000-0000AB010000}"/>
    <cellStyle name="Calculation 4 2" xfId="3328" xr:uid="{3863926C-B1E9-45FD-8423-12685207B63A}"/>
    <cellStyle name="Calculation 5" xfId="425" xr:uid="{00000000-0005-0000-0000-0000AC010000}"/>
    <cellStyle name="Calculation 5 2" xfId="3329" xr:uid="{7CC17F5E-CE9B-47C1-B3C5-D96F18CEA44A}"/>
    <cellStyle name="Calculation 6" xfId="426" xr:uid="{00000000-0005-0000-0000-0000AD010000}"/>
    <cellStyle name="Calculation 6 2" xfId="3330" xr:uid="{65F17B3B-B60D-425F-96E9-8A41FA83F32B}"/>
    <cellStyle name="Check Cell" xfId="427" xr:uid="{00000000-0005-0000-0000-0000AE010000}"/>
    <cellStyle name="Check Cell 2" xfId="428" xr:uid="{00000000-0005-0000-0000-0000AF010000}"/>
    <cellStyle name="Check Cell 2 2" xfId="429" xr:uid="{00000000-0005-0000-0000-0000B0010000}"/>
    <cellStyle name="Check Cell 2 3" xfId="430" xr:uid="{00000000-0005-0000-0000-0000B1010000}"/>
    <cellStyle name="Check Cell 2 4" xfId="431" xr:uid="{00000000-0005-0000-0000-0000B2010000}"/>
    <cellStyle name="Check Cell 3" xfId="432" xr:uid="{00000000-0005-0000-0000-0000B3010000}"/>
    <cellStyle name="Check Cell 3 2" xfId="433" xr:uid="{00000000-0005-0000-0000-0000B4010000}"/>
    <cellStyle name="Check Cell 4" xfId="434" xr:uid="{00000000-0005-0000-0000-0000B5010000}"/>
    <cellStyle name="Check Cell 5" xfId="435" xr:uid="{00000000-0005-0000-0000-0000B6010000}"/>
    <cellStyle name="Check Cell 6" xfId="436" xr:uid="{00000000-0005-0000-0000-0000B7010000}"/>
    <cellStyle name="Comma [00]" xfId="437" xr:uid="{00000000-0005-0000-0000-0000B9010000}"/>
    <cellStyle name="Comma 10" xfId="438" xr:uid="{00000000-0005-0000-0000-0000BA010000}"/>
    <cellStyle name="Comma 10 2" xfId="439" xr:uid="{00000000-0005-0000-0000-0000BB010000}"/>
    <cellStyle name="Comma 10 2 2" xfId="1634" xr:uid="{00000000-0005-0000-0000-0000BC010000}"/>
    <cellStyle name="Comma 10 2 2 2" xfId="2081" xr:uid="{D5AE6CB5-740E-4A3A-8122-31365BC39836}"/>
    <cellStyle name="Comma 10 2 2 2 2" xfId="3061" xr:uid="{BD3F3DC0-F888-48D1-89A9-30A677794A97}"/>
    <cellStyle name="Comma 10 2 2 3" xfId="2627" xr:uid="{D894F4C3-4566-4B1F-9180-E373ABF23DCE}"/>
    <cellStyle name="Comma 10 2 3" xfId="1864" xr:uid="{512956B0-A017-4729-90ED-2A57DB7D3651}"/>
    <cellStyle name="Comma 10 2 3 2" xfId="2844" xr:uid="{F5D3C391-ADEC-494E-BA86-59CE3D387465}"/>
    <cellStyle name="Comma 10 2 4" xfId="2337" xr:uid="{C3C04520-6CCF-4C19-B1BB-74C8325CDB6D}"/>
    <cellStyle name="Comma 10 2 5" xfId="2411" xr:uid="{DB654C6E-725D-4E86-8D3F-509A410430E3}"/>
    <cellStyle name="Comma 10 3" xfId="440" xr:uid="{00000000-0005-0000-0000-0000BD010000}"/>
    <cellStyle name="Comma 10 4" xfId="1633" xr:uid="{00000000-0005-0000-0000-0000BE010000}"/>
    <cellStyle name="Comma 10 4 2" xfId="2080" xr:uid="{092566DE-67EE-47BD-B68B-7E7DEDD28775}"/>
    <cellStyle name="Comma 10 4 2 2" xfId="3060" xr:uid="{FD7F439F-B91D-4956-AF12-4DA936846405}"/>
    <cellStyle name="Comma 10 4 3" xfId="2626" xr:uid="{728DDE80-EB5F-4A05-A394-30DFD4F9968E}"/>
    <cellStyle name="Comma 10 5" xfId="1863" xr:uid="{66AD3197-A1A2-47B5-87FA-5838EBB5A3DE}"/>
    <cellStyle name="Comma 10 5 2" xfId="2843" xr:uid="{66D84F9C-8137-4588-9ABD-B4777888CB8E}"/>
    <cellStyle name="Comma 10 6" xfId="2336" xr:uid="{3F24AC67-E391-4DEA-9756-F9BD7A3BB1CE}"/>
    <cellStyle name="Comma 10 7" xfId="2410" xr:uid="{366C2A01-D454-4E1F-A306-28C5F55004BF}"/>
    <cellStyle name="Comma 11" xfId="441" xr:uid="{00000000-0005-0000-0000-0000BF010000}"/>
    <cellStyle name="Comma 11 2" xfId="442" xr:uid="{00000000-0005-0000-0000-0000C0010000}"/>
    <cellStyle name="Comma 11 2 2" xfId="1636" xr:uid="{00000000-0005-0000-0000-0000C1010000}"/>
    <cellStyle name="Comma 11 2 2 2" xfId="2083" xr:uid="{7EBC0988-6F3F-405C-9F73-04637712FAA3}"/>
    <cellStyle name="Comma 11 2 2 2 2" xfId="3063" xr:uid="{7E6F1974-715D-458D-9BEF-BBF81BEEFF63}"/>
    <cellStyle name="Comma 11 2 2 3" xfId="2629" xr:uid="{B57E1EAF-4155-4020-A838-080275373905}"/>
    <cellStyle name="Comma 11 2 3" xfId="1866" xr:uid="{D2FAB488-038C-4B5A-8929-B10B7C8845BE}"/>
    <cellStyle name="Comma 11 2 3 2" xfId="2846" xr:uid="{54DA10D1-1919-420E-9508-C88E73878B14}"/>
    <cellStyle name="Comma 11 2 4" xfId="2339" xr:uid="{5730E873-EC85-4146-B427-2B39049176F4}"/>
    <cellStyle name="Comma 11 2 5" xfId="2413" xr:uid="{6FF4D421-CDCC-4CFE-AC39-D7854AC49F70}"/>
    <cellStyle name="Comma 11 3" xfId="443" xr:uid="{00000000-0005-0000-0000-0000C2010000}"/>
    <cellStyle name="Comma 11 4" xfId="1635" xr:uid="{00000000-0005-0000-0000-0000C3010000}"/>
    <cellStyle name="Comma 11 4 2" xfId="2082" xr:uid="{E6374C85-9376-40FB-B2BA-331AB7DF6748}"/>
    <cellStyle name="Comma 11 4 2 2" xfId="3062" xr:uid="{23F1C612-8148-43C2-A881-E93A29E2F57C}"/>
    <cellStyle name="Comma 11 4 3" xfId="2628" xr:uid="{294A463C-9968-4976-8B10-F2EEB34D28B4}"/>
    <cellStyle name="Comma 11 5" xfId="1865" xr:uid="{5077A335-A6FC-41DF-ADD4-91B87C2575B0}"/>
    <cellStyle name="Comma 11 5 2" xfId="2845" xr:uid="{1CB1CE82-BE26-4320-9FEB-53F41A2BC4E2}"/>
    <cellStyle name="Comma 11 6" xfId="2338" xr:uid="{389D15EA-4BCD-4AC3-AFC3-394FB41322FC}"/>
    <cellStyle name="Comma 11 7" xfId="2412" xr:uid="{4FDB2D03-EA9D-4E1F-B906-86FE1ED5FC8D}"/>
    <cellStyle name="Comma 12" xfId="444" xr:uid="{00000000-0005-0000-0000-0000C4010000}"/>
    <cellStyle name="Comma 12 2" xfId="445" xr:uid="{00000000-0005-0000-0000-0000C5010000}"/>
    <cellStyle name="Comma 12 2 2" xfId="1638" xr:uid="{00000000-0005-0000-0000-0000C6010000}"/>
    <cellStyle name="Comma 12 2 2 2" xfId="2085" xr:uid="{E1E4F9B6-8060-4877-8069-CE8BAF229618}"/>
    <cellStyle name="Comma 12 2 2 2 2" xfId="3065" xr:uid="{D8B27DAA-4BF4-467D-8426-476041513610}"/>
    <cellStyle name="Comma 12 2 2 3" xfId="2631" xr:uid="{9989ECC7-63BF-4D75-AA70-FBDAB81057D2}"/>
    <cellStyle name="Comma 12 2 3" xfId="1868" xr:uid="{8426B4DA-59E4-41BF-A824-007F8731C1CA}"/>
    <cellStyle name="Comma 12 2 3 2" xfId="2848" xr:uid="{F4D5E4CC-9246-4436-8DF6-26CA5B607ECA}"/>
    <cellStyle name="Comma 12 2 4" xfId="2415" xr:uid="{298ED606-2F7D-41AB-862D-5BE624A50C20}"/>
    <cellStyle name="Comma 12 3" xfId="446" xr:uid="{00000000-0005-0000-0000-0000C7010000}"/>
    <cellStyle name="Comma 12 4" xfId="1637" xr:uid="{00000000-0005-0000-0000-0000C8010000}"/>
    <cellStyle name="Comma 12 4 2" xfId="2084" xr:uid="{4BD07B45-042D-4C41-8AF5-1A1B728461D9}"/>
    <cellStyle name="Comma 12 4 2 2" xfId="3064" xr:uid="{C8F74E78-293C-4470-A5AF-AADED8E8DDF3}"/>
    <cellStyle name="Comma 12 4 3" xfId="2630" xr:uid="{2AC910D8-6F02-48BD-B397-3FFF95FC5768}"/>
    <cellStyle name="Comma 12 5" xfId="1867" xr:uid="{3C5D2C75-D675-4DC9-838E-F265F543433F}"/>
    <cellStyle name="Comma 12 5 2" xfId="2847" xr:uid="{5C15876F-460C-4FED-92AB-FCF0D23B1628}"/>
    <cellStyle name="Comma 12 6" xfId="2414" xr:uid="{287E1F13-7A37-47C2-A791-C6F480FF1E5C}"/>
    <cellStyle name="Comma 13" xfId="447" xr:uid="{00000000-0005-0000-0000-0000C9010000}"/>
    <cellStyle name="Comma 13 2" xfId="448" xr:uid="{00000000-0005-0000-0000-0000CA010000}"/>
    <cellStyle name="Comma 13 2 2" xfId="1640" xr:uid="{00000000-0005-0000-0000-0000CB010000}"/>
    <cellStyle name="Comma 13 2 2 2" xfId="2087" xr:uid="{1701C980-BE3C-4EA0-A1C5-21DA16FAFB03}"/>
    <cellStyle name="Comma 13 2 2 2 2" xfId="3067" xr:uid="{7EA9C211-035F-4D5C-9040-A2F8C6E5B8CC}"/>
    <cellStyle name="Comma 13 2 2 3" xfId="2633" xr:uid="{13BBEAE2-2AF3-4242-A1B4-DABFB5E32178}"/>
    <cellStyle name="Comma 13 2 3" xfId="1870" xr:uid="{AA7BABAE-78D0-4E58-A099-60B85D968751}"/>
    <cellStyle name="Comma 13 2 3 2" xfId="2850" xr:uid="{9CE8F89E-9926-4799-97A9-F5647F36B4D1}"/>
    <cellStyle name="Comma 13 2 4" xfId="2417" xr:uid="{B24A4875-7568-44A4-A0A2-C07E5F1004CC}"/>
    <cellStyle name="Comma 13 3" xfId="449" xr:uid="{00000000-0005-0000-0000-0000CC010000}"/>
    <cellStyle name="Comma 13 4" xfId="1639" xr:uid="{00000000-0005-0000-0000-0000CD010000}"/>
    <cellStyle name="Comma 13 4 2" xfId="2086" xr:uid="{08D8E546-FC8C-40D5-BDB3-D224CC43BE46}"/>
    <cellStyle name="Comma 13 4 2 2" xfId="3066" xr:uid="{6C32C7F3-CE66-494A-B771-4AC9E3FCFFD6}"/>
    <cellStyle name="Comma 13 4 3" xfId="2632" xr:uid="{C048ECA9-D4BD-4FE5-A70D-9D03DBEF88EA}"/>
    <cellStyle name="Comma 13 5" xfId="1869" xr:uid="{7D6B7C6E-FF5B-4FBB-81E5-AC6C528E1FCD}"/>
    <cellStyle name="Comma 13 5 2" xfId="2849" xr:uid="{C233FEEB-1E53-4218-A1E6-910B8FEC2E56}"/>
    <cellStyle name="Comma 13 6" xfId="2416" xr:uid="{7A7CCA00-E861-413F-AB2A-15CB6DEA3CDE}"/>
    <cellStyle name="Comma 14" xfId="450" xr:uid="{00000000-0005-0000-0000-0000CE010000}"/>
    <cellStyle name="Comma 14 2" xfId="451" xr:uid="{00000000-0005-0000-0000-0000CF010000}"/>
    <cellStyle name="Comma 14 2 2" xfId="1642" xr:uid="{00000000-0005-0000-0000-0000D0010000}"/>
    <cellStyle name="Comma 14 2 2 2" xfId="2089" xr:uid="{4DEB147A-321C-41D2-B1F6-3D84D543BD95}"/>
    <cellStyle name="Comma 14 2 2 2 2" xfId="3069" xr:uid="{12066B9B-B779-4A62-A3A3-680257E763BC}"/>
    <cellStyle name="Comma 14 2 2 3" xfId="2635" xr:uid="{B4A2CBF8-1825-4E7A-AD37-CBAF596E80F3}"/>
    <cellStyle name="Comma 14 2 3" xfId="1872" xr:uid="{5BD2B598-E83C-4F2A-8B39-883EFE894FFB}"/>
    <cellStyle name="Comma 14 2 3 2" xfId="2852" xr:uid="{9B6A891B-C629-46A3-8069-33B3315D3DDA}"/>
    <cellStyle name="Comma 14 2 4" xfId="2419" xr:uid="{260EF2DA-38C7-4520-B37A-E70CF8AF1FAA}"/>
    <cellStyle name="Comma 14 3" xfId="452" xr:uid="{00000000-0005-0000-0000-0000D1010000}"/>
    <cellStyle name="Comma 14 4" xfId="1641" xr:uid="{00000000-0005-0000-0000-0000D2010000}"/>
    <cellStyle name="Comma 14 4 2" xfId="2088" xr:uid="{9BBC0BE5-5CE7-42F5-9AE1-76AB9CFC9497}"/>
    <cellStyle name="Comma 14 4 2 2" xfId="3068" xr:uid="{050651B4-1AFE-43E0-A261-B4806F15A95F}"/>
    <cellStyle name="Comma 14 4 3" xfId="2634" xr:uid="{47C944F3-343D-4F56-9679-3AA60A494E82}"/>
    <cellStyle name="Comma 14 5" xfId="1871" xr:uid="{C75CA432-7CBF-4FB1-B7E4-CA50A60D242B}"/>
    <cellStyle name="Comma 14 5 2" xfId="2851" xr:uid="{C37FD004-5AFD-4C50-A23E-3F537176B382}"/>
    <cellStyle name="Comma 14 6" xfId="2418" xr:uid="{4E1F01CD-FDFB-45AF-BE64-414A8CD716FA}"/>
    <cellStyle name="Comma 15" xfId="453" xr:uid="{00000000-0005-0000-0000-0000D3010000}"/>
    <cellStyle name="Comma 15 2" xfId="454" xr:uid="{00000000-0005-0000-0000-0000D4010000}"/>
    <cellStyle name="Comma 15 2 2" xfId="1644" xr:uid="{00000000-0005-0000-0000-0000D5010000}"/>
    <cellStyle name="Comma 15 2 2 2" xfId="2091" xr:uid="{1ABE5B96-94FB-461C-9B68-7A0350F1EE29}"/>
    <cellStyle name="Comma 15 2 2 2 2" xfId="3071" xr:uid="{E00719DE-C1E5-42D9-B76E-C7B02FE48A1C}"/>
    <cellStyle name="Comma 15 2 2 3" xfId="2637" xr:uid="{C34F5EA4-DE83-43D5-BFE5-C82FA05CEFDC}"/>
    <cellStyle name="Comma 15 2 3" xfId="1874" xr:uid="{0C56C7E4-17F3-437A-ADF5-392BBFFF0285}"/>
    <cellStyle name="Comma 15 2 3 2" xfId="2854" xr:uid="{415FBED3-6889-4167-92EE-3887082F65F9}"/>
    <cellStyle name="Comma 15 2 4" xfId="2421" xr:uid="{E67C63AE-71B4-46E9-BE4D-2461A3D22827}"/>
    <cellStyle name="Comma 15 3" xfId="455" xr:uid="{00000000-0005-0000-0000-0000D6010000}"/>
    <cellStyle name="Comma 15 4" xfId="1643" xr:uid="{00000000-0005-0000-0000-0000D7010000}"/>
    <cellStyle name="Comma 15 4 2" xfId="2090" xr:uid="{D71AE8B0-5894-4DBF-9EC5-B6A8E84B49DC}"/>
    <cellStyle name="Comma 15 4 2 2" xfId="3070" xr:uid="{BC7EB07C-B6E4-465D-8CD3-0A75368B1CFF}"/>
    <cellStyle name="Comma 15 4 3" xfId="2636" xr:uid="{CA55F599-D931-46C8-BE6C-ACDA4687A6F1}"/>
    <cellStyle name="Comma 15 5" xfId="1873" xr:uid="{8C37414D-76D0-40E1-B747-0F2F46219E2C}"/>
    <cellStyle name="Comma 15 5 2" xfId="2853" xr:uid="{3983575E-233A-4769-B186-A7E850E40EBF}"/>
    <cellStyle name="Comma 15 6" xfId="2420" xr:uid="{6B98B084-8A28-4548-8EFC-9A1432678F9D}"/>
    <cellStyle name="Comma 16" xfId="456" xr:uid="{00000000-0005-0000-0000-0000D8010000}"/>
    <cellStyle name="Comma 16 2" xfId="457" xr:uid="{00000000-0005-0000-0000-0000D9010000}"/>
    <cellStyle name="Comma 16 2 2" xfId="1646" xr:uid="{00000000-0005-0000-0000-0000DA010000}"/>
    <cellStyle name="Comma 16 2 2 2" xfId="2093" xr:uid="{6C091967-5FE0-4C21-9B1D-2B39415D159E}"/>
    <cellStyle name="Comma 16 2 2 2 2" xfId="3073" xr:uid="{987AAAE2-3BC3-46EA-9471-8492D332881D}"/>
    <cellStyle name="Comma 16 2 2 3" xfId="2639" xr:uid="{D521F061-4E56-49C5-8CC5-6525BF685285}"/>
    <cellStyle name="Comma 16 2 3" xfId="1876" xr:uid="{42B30A46-B8DC-4C2C-B40A-E50A0AAAFD38}"/>
    <cellStyle name="Comma 16 2 3 2" xfId="2856" xr:uid="{E069F5A9-DC61-4D88-993C-A1DC83E5BF6E}"/>
    <cellStyle name="Comma 16 2 4" xfId="2423" xr:uid="{ED26F18E-EC69-4A7E-9FAD-D9A2C6738B42}"/>
    <cellStyle name="Comma 16 3" xfId="458" xr:uid="{00000000-0005-0000-0000-0000DB010000}"/>
    <cellStyle name="Comma 16 4" xfId="1645" xr:uid="{00000000-0005-0000-0000-0000DC010000}"/>
    <cellStyle name="Comma 16 4 2" xfId="2092" xr:uid="{9444650D-2F35-4E1C-B13F-AB09FD8CA3EC}"/>
    <cellStyle name="Comma 16 4 2 2" xfId="3072" xr:uid="{D346832D-AAE8-431F-B6FB-EC42A3BFD7B6}"/>
    <cellStyle name="Comma 16 4 3" xfId="2638" xr:uid="{C0C1444E-146A-4BDF-9A79-1DE8DE111289}"/>
    <cellStyle name="Comma 16 5" xfId="1875" xr:uid="{789A1468-6E6B-45D0-A9B6-B796C4C23DF6}"/>
    <cellStyle name="Comma 16 5 2" xfId="2855" xr:uid="{DA77CEF4-F690-4032-A70B-560E69722C69}"/>
    <cellStyle name="Comma 16 6" xfId="2422" xr:uid="{A96416FC-2456-44F2-9C90-0E404679E52E}"/>
    <cellStyle name="Comma 17" xfId="459" xr:uid="{00000000-0005-0000-0000-0000DD010000}"/>
    <cellStyle name="Comma 17 2" xfId="460" xr:uid="{00000000-0005-0000-0000-0000DE010000}"/>
    <cellStyle name="Comma 17 2 2" xfId="1648" xr:uid="{00000000-0005-0000-0000-0000DF010000}"/>
    <cellStyle name="Comma 17 2 2 2" xfId="2095" xr:uid="{48F5F1DD-C337-47A5-BA75-516224B097DF}"/>
    <cellStyle name="Comma 17 2 2 2 2" xfId="3075" xr:uid="{42A5BD4F-7348-4B87-9411-34468F8FA985}"/>
    <cellStyle name="Comma 17 2 2 3" xfId="2641" xr:uid="{A272E444-E5A3-441B-A9AB-1109D9D824AC}"/>
    <cellStyle name="Comma 17 2 3" xfId="1878" xr:uid="{44FE0404-95F7-4E5C-9129-F340D94ED29A}"/>
    <cellStyle name="Comma 17 2 3 2" xfId="2858" xr:uid="{DA1144F6-C155-4FF8-88B8-228CD074A93C}"/>
    <cellStyle name="Comma 17 2 4" xfId="2425" xr:uid="{11C9B550-06C2-48BC-B7BA-920C0F7BF39E}"/>
    <cellStyle name="Comma 17 3" xfId="461" xr:uid="{00000000-0005-0000-0000-0000E0010000}"/>
    <cellStyle name="Comma 17 4" xfId="1647" xr:uid="{00000000-0005-0000-0000-0000E1010000}"/>
    <cellStyle name="Comma 17 4 2" xfId="2094" xr:uid="{4F1D9D4F-93FE-4E94-ACD6-20585B8FD29F}"/>
    <cellStyle name="Comma 17 4 2 2" xfId="3074" xr:uid="{17C9818A-D349-4FEA-A051-8C95463AD147}"/>
    <cellStyle name="Comma 17 4 3" xfId="2640" xr:uid="{7D9A18FA-492D-4C39-90A8-02B866FD16CB}"/>
    <cellStyle name="Comma 17 5" xfId="1877" xr:uid="{A555D8F5-A5B9-4019-AC47-2CA3D5E370EA}"/>
    <cellStyle name="Comma 17 5 2" xfId="2857" xr:uid="{D1BA9305-7ABC-452B-A81A-67A7FCBE09E9}"/>
    <cellStyle name="Comma 17 6" xfId="2424" xr:uid="{F0C7D270-783B-49A2-9AE6-C9CE07A71569}"/>
    <cellStyle name="Comma 18" xfId="462" xr:uid="{00000000-0005-0000-0000-0000E2010000}"/>
    <cellStyle name="Comma 18 2" xfId="463" xr:uid="{00000000-0005-0000-0000-0000E3010000}"/>
    <cellStyle name="Comma 18 2 2" xfId="1650" xr:uid="{00000000-0005-0000-0000-0000E4010000}"/>
    <cellStyle name="Comma 18 2 2 2" xfId="2097" xr:uid="{5CBC1B7B-65A4-4BC9-A9C7-3F754BEDAA63}"/>
    <cellStyle name="Comma 18 2 2 2 2" xfId="3077" xr:uid="{D2300E4E-245C-42DE-ABED-ED2AA8E417DA}"/>
    <cellStyle name="Comma 18 2 2 3" xfId="2643" xr:uid="{4EAF057D-D965-4018-8ADE-3FF6098D3136}"/>
    <cellStyle name="Comma 18 2 3" xfId="1880" xr:uid="{C5B43E55-D15E-44AD-A5B0-6EF65A9EAC60}"/>
    <cellStyle name="Comma 18 2 3 2" xfId="2860" xr:uid="{37424D47-D4AB-4FA4-8E06-40339B881DF3}"/>
    <cellStyle name="Comma 18 2 4" xfId="2427" xr:uid="{E70349C6-83FD-46AC-ADCD-B606BCDC7294}"/>
    <cellStyle name="Comma 18 3" xfId="464" xr:uid="{00000000-0005-0000-0000-0000E5010000}"/>
    <cellStyle name="Comma 18 4" xfId="1649" xr:uid="{00000000-0005-0000-0000-0000E6010000}"/>
    <cellStyle name="Comma 18 4 2" xfId="2096" xr:uid="{E1DF3AC8-9B2C-493D-A457-D3E14E45C7DD}"/>
    <cellStyle name="Comma 18 4 2 2" xfId="3076" xr:uid="{52AD7411-2CC5-44E4-AB11-542725B90FA3}"/>
    <cellStyle name="Comma 18 4 3" xfId="2642" xr:uid="{4E538E4B-E023-496E-B747-674881C3DA0B}"/>
    <cellStyle name="Comma 18 5" xfId="1879" xr:uid="{90B4DF5E-B032-416F-BB62-430245168708}"/>
    <cellStyle name="Comma 18 5 2" xfId="2859" xr:uid="{A7350960-DBAB-4B1D-8C53-B0E957FBB204}"/>
    <cellStyle name="Comma 18 6" xfId="2426" xr:uid="{5D1F6C9B-7612-446E-A33B-4EE896203F16}"/>
    <cellStyle name="Comma 19" xfId="465" xr:uid="{00000000-0005-0000-0000-0000E7010000}"/>
    <cellStyle name="Comma 19 2" xfId="466" xr:uid="{00000000-0005-0000-0000-0000E8010000}"/>
    <cellStyle name="Comma 19 2 2" xfId="1652" xr:uid="{00000000-0005-0000-0000-0000E9010000}"/>
    <cellStyle name="Comma 19 2 2 2" xfId="2099" xr:uid="{F553C9C9-DCA6-40D6-81AC-BA27882BC694}"/>
    <cellStyle name="Comma 19 2 2 2 2" xfId="3079" xr:uid="{7A4997D4-A367-4F3F-AAC1-1B4211D27EEC}"/>
    <cellStyle name="Comma 19 2 2 3" xfId="2645" xr:uid="{D5442A1D-3355-442E-866E-4AA0481FE86E}"/>
    <cellStyle name="Comma 19 2 3" xfId="1882" xr:uid="{3D46B768-67DC-4FF7-8F29-A5B758B53320}"/>
    <cellStyle name="Comma 19 2 3 2" xfId="2862" xr:uid="{19692CD7-57A2-48E7-84B9-CF9DBAD268C5}"/>
    <cellStyle name="Comma 19 2 4" xfId="2429" xr:uid="{E1E3468D-BA8A-4A56-A45A-35272B85B91B}"/>
    <cellStyle name="Comma 19 3" xfId="467" xr:uid="{00000000-0005-0000-0000-0000EA010000}"/>
    <cellStyle name="Comma 19 4" xfId="1651" xr:uid="{00000000-0005-0000-0000-0000EB010000}"/>
    <cellStyle name="Comma 19 4 2" xfId="2098" xr:uid="{CE7E5B9C-AB89-44D0-92F3-A38C5C69C69C}"/>
    <cellStyle name="Comma 19 4 2 2" xfId="3078" xr:uid="{6C89F657-51E5-470E-B10E-A684FB9805E5}"/>
    <cellStyle name="Comma 19 4 3" xfId="2644" xr:uid="{4F2A57FF-0CCD-4AD3-81FF-2D2502B673AE}"/>
    <cellStyle name="Comma 19 5" xfId="1881" xr:uid="{B3256BED-5245-4F60-BC0B-2ADD0304755F}"/>
    <cellStyle name="Comma 19 5 2" xfId="2861" xr:uid="{A9045545-03CF-44EF-81F5-94DC4C6E2BB7}"/>
    <cellStyle name="Comma 19 6" xfId="2428" xr:uid="{4E167716-A95D-4F2C-9418-7162D5D786E0}"/>
    <cellStyle name="Comma 2" xfId="8" xr:uid="{00000000-0005-0000-0000-0000EC010000}"/>
    <cellStyle name="Comma 2 10" xfId="468" xr:uid="{00000000-0005-0000-0000-0000ED010000}"/>
    <cellStyle name="Comma 2 11" xfId="2340" xr:uid="{5FED9D55-F40D-472E-88D0-6B1E583EE106}"/>
    <cellStyle name="Comma 2 11 2" xfId="3267" xr:uid="{AC9BB06D-39BD-4229-A22F-82090DBD4884}"/>
    <cellStyle name="Comma 2 12" xfId="3331" xr:uid="{EC619ADD-B4D6-475D-AECB-7DEF61864B7E}"/>
    <cellStyle name="Comma 2 2" xfId="469" xr:uid="{00000000-0005-0000-0000-0000EE010000}"/>
    <cellStyle name="Comma 2 2 2" xfId="470" xr:uid="{00000000-0005-0000-0000-0000EF010000}"/>
    <cellStyle name="Comma 2 2 2 2" xfId="471" xr:uid="{00000000-0005-0000-0000-0000F0010000}"/>
    <cellStyle name="Comma 2 2 2 3" xfId="472" xr:uid="{00000000-0005-0000-0000-0000F1010000}"/>
    <cellStyle name="Comma 2 2 2 4" xfId="473" xr:uid="{00000000-0005-0000-0000-0000F2010000}"/>
    <cellStyle name="Comma 2 2 3" xfId="474" xr:uid="{00000000-0005-0000-0000-0000F3010000}"/>
    <cellStyle name="Comma 2 2 3 2" xfId="475" xr:uid="{00000000-0005-0000-0000-0000F4010000}"/>
    <cellStyle name="Comma 2 2 3 3" xfId="476" xr:uid="{00000000-0005-0000-0000-0000F5010000}"/>
    <cellStyle name="Comma 2 2 4" xfId="477" xr:uid="{00000000-0005-0000-0000-0000F6010000}"/>
    <cellStyle name="Comma 2 2 5" xfId="478" xr:uid="{00000000-0005-0000-0000-0000F7010000}"/>
    <cellStyle name="Comma 2 2 6" xfId="479" xr:uid="{00000000-0005-0000-0000-0000F8010000}"/>
    <cellStyle name="Comma 2 2 7" xfId="480" xr:uid="{00000000-0005-0000-0000-0000F9010000}"/>
    <cellStyle name="Comma 2 2 7 2" xfId="1653" xr:uid="{00000000-0005-0000-0000-0000FA010000}"/>
    <cellStyle name="Comma 2 2 7 2 2" xfId="2100" xr:uid="{DAA9B095-7D90-4CC5-BE3B-BF32DC4119EA}"/>
    <cellStyle name="Comma 2 2 7 2 2 2" xfId="3080" xr:uid="{73A1DE5D-0998-43E6-AE72-9C3FA224DEDE}"/>
    <cellStyle name="Comma 2 2 7 2 3" xfId="2646" xr:uid="{15F81492-ABEB-47B9-880E-88611B17DBD7}"/>
    <cellStyle name="Comma 2 2 7 3" xfId="1883" xr:uid="{C2A8E2AE-88C2-46D2-A702-23E703B8E64C}"/>
    <cellStyle name="Comma 2 2 7 3 2" xfId="2863" xr:uid="{3F662851-B4C5-46E9-AC94-1B329FEBE782}"/>
    <cellStyle name="Comma 2 2 7 4" xfId="2430" xr:uid="{E17FA654-B26A-4131-AB3E-FB9063FF29B5}"/>
    <cellStyle name="Comma 2 2 8" xfId="2341" xr:uid="{396DA091-EA53-4165-ABE2-4E187D991D37}"/>
    <cellStyle name="Comma 2 3" xfId="481" xr:uid="{00000000-0005-0000-0000-0000FB010000}"/>
    <cellStyle name="Comma 2 3 2" xfId="482" xr:uid="{00000000-0005-0000-0000-0000FC010000}"/>
    <cellStyle name="Comma 2 3 2 2" xfId="483" xr:uid="{00000000-0005-0000-0000-0000FD010000}"/>
    <cellStyle name="Comma 2 3 3" xfId="484" xr:uid="{00000000-0005-0000-0000-0000FE010000}"/>
    <cellStyle name="Comma 2 3 4" xfId="485" xr:uid="{00000000-0005-0000-0000-0000FF010000}"/>
    <cellStyle name="Comma 2 3 5" xfId="2342" xr:uid="{0D64C952-FB5B-4220-B8EC-BDFC6A4CF23F}"/>
    <cellStyle name="Comma 2 4" xfId="486" xr:uid="{00000000-0005-0000-0000-000000020000}"/>
    <cellStyle name="Comma 2 5" xfId="487" xr:uid="{00000000-0005-0000-0000-000001020000}"/>
    <cellStyle name="Comma 2 6" xfId="488" xr:uid="{00000000-0005-0000-0000-000002020000}"/>
    <cellStyle name="Comma 2 7" xfId="489" xr:uid="{00000000-0005-0000-0000-000003020000}"/>
    <cellStyle name="Comma 2 8" xfId="490" xr:uid="{00000000-0005-0000-0000-000004020000}"/>
    <cellStyle name="Comma 2 9" xfId="491" xr:uid="{00000000-0005-0000-0000-000005020000}"/>
    <cellStyle name="Comma 2_201_GL_Eden wellness_troskovnik_11-11-14" xfId="492" xr:uid="{00000000-0005-0000-0000-000006020000}"/>
    <cellStyle name="Comma 20" xfId="493" xr:uid="{00000000-0005-0000-0000-000007020000}"/>
    <cellStyle name="Comma 20 2" xfId="494" xr:uid="{00000000-0005-0000-0000-000008020000}"/>
    <cellStyle name="Comma 20 2 2" xfId="1655" xr:uid="{00000000-0005-0000-0000-000009020000}"/>
    <cellStyle name="Comma 20 2 2 2" xfId="2102" xr:uid="{101C0E0F-3850-450C-AE52-0681561820EA}"/>
    <cellStyle name="Comma 20 2 2 2 2" xfId="3082" xr:uid="{D51B612B-BA2C-4E94-9D88-1B4E2EE6F22C}"/>
    <cellStyle name="Comma 20 2 2 3" xfId="2648" xr:uid="{ECC8E9C1-F608-4A49-8257-5D50ADF61A5A}"/>
    <cellStyle name="Comma 20 2 3" xfId="1885" xr:uid="{AFCC3C8C-85DF-486B-80AD-D8DA5AA9B693}"/>
    <cellStyle name="Comma 20 2 3 2" xfId="2865" xr:uid="{558A3562-9580-4B80-8AED-F709CCFC2A05}"/>
    <cellStyle name="Comma 20 2 4" xfId="2432" xr:uid="{1672056D-71D7-42F2-927A-09DF031F19DE}"/>
    <cellStyle name="Comma 20 3" xfId="495" xr:uid="{00000000-0005-0000-0000-00000A020000}"/>
    <cellStyle name="Comma 20 4" xfId="1654" xr:uid="{00000000-0005-0000-0000-00000B020000}"/>
    <cellStyle name="Comma 20 4 2" xfId="2101" xr:uid="{6C4295B4-FB7E-4657-91A0-D5B81F13E516}"/>
    <cellStyle name="Comma 20 4 2 2" xfId="3081" xr:uid="{2E30101B-53A2-4DC9-9419-897A3356573B}"/>
    <cellStyle name="Comma 20 4 3" xfId="2647" xr:uid="{A9DC686D-C20B-48BE-9332-96F5B62563D3}"/>
    <cellStyle name="Comma 20 5" xfId="1884" xr:uid="{1F71A779-8F2D-417A-81B9-2DCC52B7D5B8}"/>
    <cellStyle name="Comma 20 5 2" xfId="2864" xr:uid="{F8E5AB57-DE4C-4C2C-80C9-F90CA16FC71E}"/>
    <cellStyle name="Comma 20 6" xfId="2431" xr:uid="{EC720EDD-0AEC-4911-8754-39DF48EFFC96}"/>
    <cellStyle name="Comma 21" xfId="496" xr:uid="{00000000-0005-0000-0000-00000C020000}"/>
    <cellStyle name="Comma 21 2" xfId="497" xr:uid="{00000000-0005-0000-0000-00000D020000}"/>
    <cellStyle name="Comma 21 2 2" xfId="1657" xr:uid="{00000000-0005-0000-0000-00000E020000}"/>
    <cellStyle name="Comma 21 2 2 2" xfId="2104" xr:uid="{C5B32C68-52F6-4A66-962F-71A9D523801D}"/>
    <cellStyle name="Comma 21 2 2 2 2" xfId="3084" xr:uid="{EEE37962-2CB0-4A2E-A119-E7F80B8D4C8B}"/>
    <cellStyle name="Comma 21 2 2 3" xfId="2650" xr:uid="{F5C05FAF-55AB-4573-A1CA-5D6491B32A6E}"/>
    <cellStyle name="Comma 21 2 3" xfId="1887" xr:uid="{C028ABD1-6E3E-41DA-AEA6-B2F9290BF62A}"/>
    <cellStyle name="Comma 21 2 3 2" xfId="2867" xr:uid="{C5F6A902-CF00-45C3-8CF8-1D01131533B4}"/>
    <cellStyle name="Comma 21 2 4" xfId="2434" xr:uid="{B87475DE-452F-41D4-846D-D6BC15EEF53B}"/>
    <cellStyle name="Comma 21 3" xfId="498" xr:uid="{00000000-0005-0000-0000-00000F020000}"/>
    <cellStyle name="Comma 21 4" xfId="1656" xr:uid="{00000000-0005-0000-0000-000010020000}"/>
    <cellStyle name="Comma 21 4 2" xfId="2103" xr:uid="{543023D3-FD6F-47B5-BFA5-0E8B5908F68C}"/>
    <cellStyle name="Comma 21 4 2 2" xfId="3083" xr:uid="{CBFA6AD2-98D5-4936-8A59-6C4F20A6388C}"/>
    <cellStyle name="Comma 21 4 3" xfId="2649" xr:uid="{275E8DE7-6E62-42CF-941C-CD1AD27A111D}"/>
    <cellStyle name="Comma 21 5" xfId="1886" xr:uid="{4FBA1D1F-EAF1-4BA4-9DEC-F2723F4E7AFC}"/>
    <cellStyle name="Comma 21 5 2" xfId="2866" xr:uid="{740C061A-6269-4072-88B8-CB600DBDB9F4}"/>
    <cellStyle name="Comma 21 6" xfId="2433" xr:uid="{1C20DE2F-17E1-4481-BDDA-F53739C14849}"/>
    <cellStyle name="Comma 22" xfId="499" xr:uid="{00000000-0005-0000-0000-000011020000}"/>
    <cellStyle name="Comma 22 2" xfId="500" xr:uid="{00000000-0005-0000-0000-000012020000}"/>
    <cellStyle name="Comma 22 2 2" xfId="1659" xr:uid="{00000000-0005-0000-0000-000013020000}"/>
    <cellStyle name="Comma 22 2 2 2" xfId="2106" xr:uid="{1E54DEB1-61A6-4E1D-85B6-BCAD58067F78}"/>
    <cellStyle name="Comma 22 2 2 2 2" xfId="3086" xr:uid="{C8FE6571-10CD-4496-AC4F-BE9FE1C39A17}"/>
    <cellStyle name="Comma 22 2 2 3" xfId="2652" xr:uid="{95BD7B70-D946-4DEC-948F-706F19D7FA33}"/>
    <cellStyle name="Comma 22 2 3" xfId="1889" xr:uid="{21525E8E-4E55-4553-8502-FE1EA90C333B}"/>
    <cellStyle name="Comma 22 2 3 2" xfId="2869" xr:uid="{C05F07B8-E8A4-4715-8969-159297B04892}"/>
    <cellStyle name="Comma 22 2 4" xfId="2436" xr:uid="{3404EEF5-BABB-494C-856E-070361B99CC2}"/>
    <cellStyle name="Comma 22 3" xfId="501" xr:uid="{00000000-0005-0000-0000-000014020000}"/>
    <cellStyle name="Comma 22 4" xfId="1658" xr:uid="{00000000-0005-0000-0000-000015020000}"/>
    <cellStyle name="Comma 22 4 2" xfId="2105" xr:uid="{BB458C42-4EB3-47EB-8F1A-9F2AFAF3ADAD}"/>
    <cellStyle name="Comma 22 4 2 2" xfId="3085" xr:uid="{BF883BAE-0737-448D-9DAB-696039867966}"/>
    <cellStyle name="Comma 22 4 3" xfId="2651" xr:uid="{690FE0F7-1A4B-4B02-9EE6-C460BEF504FB}"/>
    <cellStyle name="Comma 22 5" xfId="1888" xr:uid="{4CFD3D49-13BD-4B1A-8F84-07646EA996B6}"/>
    <cellStyle name="Comma 22 5 2" xfId="2868" xr:uid="{A38B1C1C-D55B-4B2D-BC0B-ECD6144EF392}"/>
    <cellStyle name="Comma 22 6" xfId="2435" xr:uid="{F6F6CEB3-BF43-4C23-AB89-2D0196278F21}"/>
    <cellStyle name="Comma 23" xfId="502" xr:uid="{00000000-0005-0000-0000-000016020000}"/>
    <cellStyle name="Comma 23 2" xfId="503" xr:uid="{00000000-0005-0000-0000-000017020000}"/>
    <cellStyle name="Comma 23 2 2" xfId="1661" xr:uid="{00000000-0005-0000-0000-000018020000}"/>
    <cellStyle name="Comma 23 2 2 2" xfId="2108" xr:uid="{57AB88DA-F49B-4080-A73F-03FF8D6C7F40}"/>
    <cellStyle name="Comma 23 2 2 2 2" xfId="3088" xr:uid="{D48EA7B9-17D2-40B3-B55A-351976C1237D}"/>
    <cellStyle name="Comma 23 2 2 3" xfId="2654" xr:uid="{F8E23229-B221-4AD8-A3C2-2491CDEB76AA}"/>
    <cellStyle name="Comma 23 2 3" xfId="1891" xr:uid="{1ABFB8A3-77D5-47D9-883E-4647E0A2F7FF}"/>
    <cellStyle name="Comma 23 2 3 2" xfId="2871" xr:uid="{41BAAFAC-66DD-4EB9-83B0-CE7EE6C70952}"/>
    <cellStyle name="Comma 23 2 4" xfId="2438" xr:uid="{D3FA4493-E90E-4A87-8BB6-47911A3FFCB9}"/>
    <cellStyle name="Comma 23 3" xfId="504" xr:uid="{00000000-0005-0000-0000-000019020000}"/>
    <cellStyle name="Comma 23 4" xfId="1660" xr:uid="{00000000-0005-0000-0000-00001A020000}"/>
    <cellStyle name="Comma 23 4 2" xfId="2107" xr:uid="{29364A25-2854-4691-9801-AB543718FE71}"/>
    <cellStyle name="Comma 23 4 2 2" xfId="3087" xr:uid="{84EDA627-AD2F-4771-8EF3-C6A43E144426}"/>
    <cellStyle name="Comma 23 4 3" xfId="2653" xr:uid="{FE8E88E9-BAE7-417C-BDB6-0AAE825BE321}"/>
    <cellStyle name="Comma 23 5" xfId="1890" xr:uid="{8562F20D-F8A6-4A6B-A1DA-2EAF0A3CCBB0}"/>
    <cellStyle name="Comma 23 5 2" xfId="2870" xr:uid="{0D1E3C12-FA14-4D65-81E1-99EF076144FE}"/>
    <cellStyle name="Comma 23 6" xfId="2437" xr:uid="{96F733E1-A92D-4A11-A235-84019FC4AEB5}"/>
    <cellStyle name="Comma 24" xfId="505" xr:uid="{00000000-0005-0000-0000-00001B020000}"/>
    <cellStyle name="Comma 24 2" xfId="506" xr:uid="{00000000-0005-0000-0000-00001C020000}"/>
    <cellStyle name="Comma 24 2 2" xfId="1663" xr:uid="{00000000-0005-0000-0000-00001D020000}"/>
    <cellStyle name="Comma 24 2 2 2" xfId="2110" xr:uid="{01F3BCE5-CDAF-4F6F-9EA6-72C1FB680B95}"/>
    <cellStyle name="Comma 24 2 2 2 2" xfId="3090" xr:uid="{59CBFEAF-DDD1-431B-B330-E5A15501C0FF}"/>
    <cellStyle name="Comma 24 2 2 3" xfId="2656" xr:uid="{6BF38E80-BE1C-4D12-A619-7DDDF8FD0681}"/>
    <cellStyle name="Comma 24 2 3" xfId="1893" xr:uid="{9910C8C5-F2F9-4501-84F1-9E7695EDAB23}"/>
    <cellStyle name="Comma 24 2 3 2" xfId="2873" xr:uid="{5CDA3474-8509-48C8-B61B-4916DF4B2BBD}"/>
    <cellStyle name="Comma 24 2 4" xfId="2440" xr:uid="{CD5683F1-D9C7-4E60-B49C-58A36AE0282D}"/>
    <cellStyle name="Comma 24 3" xfId="507" xr:uid="{00000000-0005-0000-0000-00001E020000}"/>
    <cellStyle name="Comma 24 4" xfId="1662" xr:uid="{00000000-0005-0000-0000-00001F020000}"/>
    <cellStyle name="Comma 24 4 2" xfId="2109" xr:uid="{15A8EA5D-4332-4EB5-B6D2-5DC48B9481A9}"/>
    <cellStyle name="Comma 24 4 2 2" xfId="3089" xr:uid="{B8A44243-38D3-49D7-B2BA-3497FA3F213A}"/>
    <cellStyle name="Comma 24 4 3" xfId="2655" xr:uid="{32E6829C-E8F2-4349-A4F6-2138618D46BF}"/>
    <cellStyle name="Comma 24 5" xfId="1892" xr:uid="{6E72BCAE-C3E8-49B6-ADF6-8D51288FF14D}"/>
    <cellStyle name="Comma 24 5 2" xfId="2872" xr:uid="{06DC1EC2-975D-45F5-B027-4A2403C09D08}"/>
    <cellStyle name="Comma 24 6" xfId="2439" xr:uid="{537B46CF-8E81-4782-960A-FD5ABB919E68}"/>
    <cellStyle name="Comma 25" xfId="508" xr:uid="{00000000-0005-0000-0000-000020020000}"/>
    <cellStyle name="Comma 25 2" xfId="509" xr:uid="{00000000-0005-0000-0000-000021020000}"/>
    <cellStyle name="Comma 25 2 2" xfId="1665" xr:uid="{00000000-0005-0000-0000-000022020000}"/>
    <cellStyle name="Comma 25 2 2 2" xfId="2112" xr:uid="{EFDA376D-F6DD-4266-BEC8-F2FFDFE676D1}"/>
    <cellStyle name="Comma 25 2 2 2 2" xfId="3092" xr:uid="{681AA4E8-6D51-41A8-A7FE-2B0B84BA4577}"/>
    <cellStyle name="Comma 25 2 2 3" xfId="2658" xr:uid="{E384D174-0013-483D-83DB-9914F483111F}"/>
    <cellStyle name="Comma 25 2 3" xfId="1895" xr:uid="{9000E586-2409-4A4E-AB95-F00310E8A3EA}"/>
    <cellStyle name="Comma 25 2 3 2" xfId="2875" xr:uid="{21CC5623-FC2D-4BA4-8838-5A72A38ADDE1}"/>
    <cellStyle name="Comma 25 2 4" xfId="2442" xr:uid="{30024102-1F83-4DC5-B6DF-AFA19EA3E7F4}"/>
    <cellStyle name="Comma 25 3" xfId="510" xr:uid="{00000000-0005-0000-0000-000023020000}"/>
    <cellStyle name="Comma 25 4" xfId="1664" xr:uid="{00000000-0005-0000-0000-000024020000}"/>
    <cellStyle name="Comma 25 4 2" xfId="2111" xr:uid="{F64CAADA-5A3A-4F76-B605-75DE13FA1AD7}"/>
    <cellStyle name="Comma 25 4 2 2" xfId="3091" xr:uid="{006D4D15-7A9A-4326-8157-A44EB1162664}"/>
    <cellStyle name="Comma 25 4 3" xfId="2657" xr:uid="{EF8899A5-58A1-46F1-A756-F39330CDC783}"/>
    <cellStyle name="Comma 25 5" xfId="1894" xr:uid="{C84F447A-FAE9-4127-BCF7-E762E0047E62}"/>
    <cellStyle name="Comma 25 5 2" xfId="2874" xr:uid="{76B398B6-0F12-4A47-B285-0A978DA6008C}"/>
    <cellStyle name="Comma 25 6" xfId="2441" xr:uid="{16F092F6-5914-42C5-BDFE-0D43E56A0A92}"/>
    <cellStyle name="Comma 26" xfId="511" xr:uid="{00000000-0005-0000-0000-000025020000}"/>
    <cellStyle name="Comma 26 2" xfId="512" xr:uid="{00000000-0005-0000-0000-000026020000}"/>
    <cellStyle name="Comma 26 2 2" xfId="1667" xr:uid="{00000000-0005-0000-0000-000027020000}"/>
    <cellStyle name="Comma 26 2 2 2" xfId="2114" xr:uid="{6CC1A2A9-CF76-460A-815F-EF1B873CD47B}"/>
    <cellStyle name="Comma 26 2 2 2 2" xfId="3094" xr:uid="{02B27A80-D52D-4DCF-B66D-8B617FEB258E}"/>
    <cellStyle name="Comma 26 2 2 3" xfId="2660" xr:uid="{1B4669C2-E8DF-4451-A732-67FD33E0FAD1}"/>
    <cellStyle name="Comma 26 2 3" xfId="1897" xr:uid="{5FBE5F87-4A43-4F96-AC2F-433F737C1072}"/>
    <cellStyle name="Comma 26 2 3 2" xfId="2877" xr:uid="{C5C9E12F-4B65-4CA3-AC4F-33D600604370}"/>
    <cellStyle name="Comma 26 2 4" xfId="2444" xr:uid="{21EA59E9-BD6E-4ED8-83C3-E11BB0F5C7D2}"/>
    <cellStyle name="Comma 26 3" xfId="513" xr:uid="{00000000-0005-0000-0000-000028020000}"/>
    <cellStyle name="Comma 26 4" xfId="1666" xr:uid="{00000000-0005-0000-0000-000029020000}"/>
    <cellStyle name="Comma 26 4 2" xfId="2113" xr:uid="{0E462746-316D-45F9-A3A2-21D9C85F313D}"/>
    <cellStyle name="Comma 26 4 2 2" xfId="3093" xr:uid="{23FF008B-63BC-47FF-95F4-59C43F686532}"/>
    <cellStyle name="Comma 26 4 3" xfId="2659" xr:uid="{4BD521C8-5783-402E-8011-4FA09D7ED962}"/>
    <cellStyle name="Comma 26 5" xfId="1896" xr:uid="{9DDD350A-DA15-4E93-BCF2-19BC7D0E425A}"/>
    <cellStyle name="Comma 26 5 2" xfId="2876" xr:uid="{5E8F03FA-66C6-44BB-A94F-F5A535EB2AEB}"/>
    <cellStyle name="Comma 26 6" xfId="2443" xr:uid="{F05D4BD7-F9B0-4444-BFFB-705318E64B1D}"/>
    <cellStyle name="Comma 27" xfId="514" xr:uid="{00000000-0005-0000-0000-00002A020000}"/>
    <cellStyle name="Comma 27 2" xfId="515" xr:uid="{00000000-0005-0000-0000-00002B020000}"/>
    <cellStyle name="Comma 27 2 2" xfId="1669" xr:uid="{00000000-0005-0000-0000-00002C020000}"/>
    <cellStyle name="Comma 27 2 2 2" xfId="2116" xr:uid="{42407839-1FA0-4CD3-AA95-BEFD459454B8}"/>
    <cellStyle name="Comma 27 2 2 2 2" xfId="3096" xr:uid="{BC6375F7-D98C-44EB-8A4A-B215FC85F8DE}"/>
    <cellStyle name="Comma 27 2 2 3" xfId="2662" xr:uid="{701CFE7C-7880-4200-8573-74C34473C626}"/>
    <cellStyle name="Comma 27 2 3" xfId="1899" xr:uid="{5396091F-1A01-4F7C-8F16-A437B2688D12}"/>
    <cellStyle name="Comma 27 2 3 2" xfId="2879" xr:uid="{46783538-2873-48C3-A42E-8667E99A28C1}"/>
    <cellStyle name="Comma 27 2 4" xfId="2446" xr:uid="{548C093C-53AD-4E29-9C94-0AE97C0345D5}"/>
    <cellStyle name="Comma 27 3" xfId="516" xr:uid="{00000000-0005-0000-0000-00002D020000}"/>
    <cellStyle name="Comma 27 4" xfId="1668" xr:uid="{00000000-0005-0000-0000-00002E020000}"/>
    <cellStyle name="Comma 27 4 2" xfId="2115" xr:uid="{C0BAEB5B-8307-4865-92A1-01B7E4B1AC98}"/>
    <cellStyle name="Comma 27 4 2 2" xfId="3095" xr:uid="{224AAF23-BED8-44BB-A208-6734EE43C72D}"/>
    <cellStyle name="Comma 27 4 3" xfId="2661" xr:uid="{D1CC173A-02E1-4ECC-8956-AAB64679C9C2}"/>
    <cellStyle name="Comma 27 5" xfId="1898" xr:uid="{C1366D66-8F53-4456-AC0E-340BC2D00B6E}"/>
    <cellStyle name="Comma 27 5 2" xfId="2878" xr:uid="{FDAB29F2-EC76-4AC3-9AD4-42CC0486DCDE}"/>
    <cellStyle name="Comma 27 6" xfId="2445" xr:uid="{89A96C0E-142E-49BA-A099-93FA654D2329}"/>
    <cellStyle name="Comma 28" xfId="517" xr:uid="{00000000-0005-0000-0000-00002F020000}"/>
    <cellStyle name="Comma 28 2" xfId="518" xr:uid="{00000000-0005-0000-0000-000030020000}"/>
    <cellStyle name="Comma 28 2 2" xfId="1671" xr:uid="{00000000-0005-0000-0000-000031020000}"/>
    <cellStyle name="Comma 28 2 2 2" xfId="2118" xr:uid="{34158143-A740-4B41-A7CA-D52696837A74}"/>
    <cellStyle name="Comma 28 2 2 2 2" xfId="3098" xr:uid="{18436F30-8D98-4B3B-9BD5-330243BEE7BA}"/>
    <cellStyle name="Comma 28 2 2 3" xfId="2664" xr:uid="{F803B57C-A734-4E2F-9710-9B6A699DDF0A}"/>
    <cellStyle name="Comma 28 2 3" xfId="1901" xr:uid="{9B201C4E-1120-4D85-BEE4-76496BB04FD3}"/>
    <cellStyle name="Comma 28 2 3 2" xfId="2881" xr:uid="{3A64E3EF-B4AE-466A-BC8D-C778F65A9F54}"/>
    <cellStyle name="Comma 28 2 4" xfId="2448" xr:uid="{A89181D6-0D2F-4BA3-9F22-65C7A2E48707}"/>
    <cellStyle name="Comma 28 3" xfId="519" xr:uid="{00000000-0005-0000-0000-000032020000}"/>
    <cellStyle name="Comma 28 4" xfId="1670" xr:uid="{00000000-0005-0000-0000-000033020000}"/>
    <cellStyle name="Comma 28 4 2" xfId="2117" xr:uid="{F215F60A-416A-4A20-92CB-69CD6A0938E9}"/>
    <cellStyle name="Comma 28 4 2 2" xfId="3097" xr:uid="{14E18433-78C6-4A5C-B3E5-212BD14B0BAA}"/>
    <cellStyle name="Comma 28 4 3" xfId="2663" xr:uid="{91715B24-970E-44B2-98FF-23A35798141D}"/>
    <cellStyle name="Comma 28 5" xfId="1900" xr:uid="{CCFE51BC-9755-4CF6-B4DE-FED9568C608C}"/>
    <cellStyle name="Comma 28 5 2" xfId="2880" xr:uid="{D7B99F8F-E90D-4D50-AB98-8D1F9E909088}"/>
    <cellStyle name="Comma 28 6" xfId="2447" xr:uid="{E316FF71-7A84-4451-9040-3A562F8CB759}"/>
    <cellStyle name="Comma 29" xfId="520" xr:uid="{00000000-0005-0000-0000-000034020000}"/>
    <cellStyle name="Comma 29 2" xfId="521" xr:uid="{00000000-0005-0000-0000-000035020000}"/>
    <cellStyle name="Comma 29 2 2" xfId="1673" xr:uid="{00000000-0005-0000-0000-000036020000}"/>
    <cellStyle name="Comma 29 2 2 2" xfId="2120" xr:uid="{D088AE6A-4116-4355-9C49-51108AC1FE0B}"/>
    <cellStyle name="Comma 29 2 2 2 2" xfId="3100" xr:uid="{81C09627-43C7-42F1-8438-5ADA1EB08860}"/>
    <cellStyle name="Comma 29 2 2 3" xfId="2666" xr:uid="{10F70FB0-AD57-48AC-882D-FE01BD6D46F5}"/>
    <cellStyle name="Comma 29 2 3" xfId="1903" xr:uid="{2B09931A-9A35-448B-B260-CBCB67FD7D2E}"/>
    <cellStyle name="Comma 29 2 3 2" xfId="2883" xr:uid="{E15F92F7-FCD2-483C-A109-D2C878603CA3}"/>
    <cellStyle name="Comma 29 2 4" xfId="2450" xr:uid="{530C99B4-E41A-40AE-B1C3-EA98A3E4AE7B}"/>
    <cellStyle name="Comma 29 3" xfId="522" xr:uid="{00000000-0005-0000-0000-000037020000}"/>
    <cellStyle name="Comma 29 4" xfId="1672" xr:uid="{00000000-0005-0000-0000-000038020000}"/>
    <cellStyle name="Comma 29 4 2" xfId="2119" xr:uid="{C49EA6A5-7677-43BF-8C36-485EEFB9E718}"/>
    <cellStyle name="Comma 29 4 2 2" xfId="3099" xr:uid="{83EA83C3-7355-4A80-8D2A-213DFB108C95}"/>
    <cellStyle name="Comma 29 4 3" xfId="2665" xr:uid="{3AEDCC3F-B54F-40E9-8BA6-73E44BBC4A74}"/>
    <cellStyle name="Comma 29 5" xfId="1902" xr:uid="{616EDA24-5341-486E-A235-58A6AF97EFDF}"/>
    <cellStyle name="Comma 29 5 2" xfId="2882" xr:uid="{C818929D-0707-41EB-8804-CAF7B3B133CF}"/>
    <cellStyle name="Comma 29 6" xfId="2449" xr:uid="{6B5C8B5C-1850-4235-B528-293ED1347629}"/>
    <cellStyle name="Comma 3" xfId="523" xr:uid="{00000000-0005-0000-0000-000039020000}"/>
    <cellStyle name="Comma 3 2" xfId="524" xr:uid="{00000000-0005-0000-0000-00003A020000}"/>
    <cellStyle name="Comma 3 2 2" xfId="525" xr:uid="{00000000-0005-0000-0000-00003B020000}"/>
    <cellStyle name="Comma 3 2 3" xfId="2343" xr:uid="{2F8B409D-7684-4817-8753-CD2EEF3B4692}"/>
    <cellStyle name="Comma 3 3" xfId="526" xr:uid="{00000000-0005-0000-0000-00003C020000}"/>
    <cellStyle name="Comma 3 4" xfId="527" xr:uid="{00000000-0005-0000-0000-00003D020000}"/>
    <cellStyle name="Comma 3 5" xfId="528" xr:uid="{00000000-0005-0000-0000-00003E020000}"/>
    <cellStyle name="Comma 3 5 2" xfId="1674" xr:uid="{00000000-0005-0000-0000-00003F020000}"/>
    <cellStyle name="Comma 3 5 2 2" xfId="2121" xr:uid="{91E0A33B-DD38-47F2-810E-43DD9CAA30FF}"/>
    <cellStyle name="Comma 3 5 2 2 2" xfId="3101" xr:uid="{E67C5670-0421-4A3F-A15A-855903CD4CC1}"/>
    <cellStyle name="Comma 3 5 2 3" xfId="2667" xr:uid="{97449E78-FC0B-490A-A989-30A071136D05}"/>
    <cellStyle name="Comma 3 5 3" xfId="1904" xr:uid="{6ACFAD6A-8A35-4EA5-88A2-FF307AAE615C}"/>
    <cellStyle name="Comma 3 5 3 2" xfId="2884" xr:uid="{B13A8DC0-C0DF-4954-8E09-56F9CA78046F}"/>
    <cellStyle name="Comma 3 5 4" xfId="2451" xr:uid="{595344EE-E220-4D47-B6D7-FE0F92D4F1B8}"/>
    <cellStyle name="Comma 30" xfId="529" xr:uid="{00000000-0005-0000-0000-000040020000}"/>
    <cellStyle name="Comma 30 2" xfId="530" xr:uid="{00000000-0005-0000-0000-000041020000}"/>
    <cellStyle name="Comma 30 2 2" xfId="1676" xr:uid="{00000000-0005-0000-0000-000042020000}"/>
    <cellStyle name="Comma 30 2 2 2" xfId="2123" xr:uid="{560635A1-A5CC-4549-A90B-C054B61E7876}"/>
    <cellStyle name="Comma 30 2 2 2 2" xfId="3103" xr:uid="{21B85D61-6B6E-4CE3-85E2-AB3B144D7F1D}"/>
    <cellStyle name="Comma 30 2 2 3" xfId="2669" xr:uid="{EDF415E1-BEC6-40BD-A9BB-235615588571}"/>
    <cellStyle name="Comma 30 2 3" xfId="1906" xr:uid="{517CA7AF-26B3-47C8-AB1D-EE1DF770D960}"/>
    <cellStyle name="Comma 30 2 3 2" xfId="2886" xr:uid="{A8047636-7DBD-4A63-97C5-94A735656790}"/>
    <cellStyle name="Comma 30 2 4" xfId="2453" xr:uid="{68823061-75DC-4615-805F-2AC615EB1E8D}"/>
    <cellStyle name="Comma 30 3" xfId="531" xr:uid="{00000000-0005-0000-0000-000043020000}"/>
    <cellStyle name="Comma 30 4" xfId="1675" xr:uid="{00000000-0005-0000-0000-000044020000}"/>
    <cellStyle name="Comma 30 4 2" xfId="2122" xr:uid="{8C157E05-BE59-4E8E-82C9-B3C5133ED65B}"/>
    <cellStyle name="Comma 30 4 2 2" xfId="3102" xr:uid="{7414DEEA-C628-49FD-85E9-31B14227BF05}"/>
    <cellStyle name="Comma 30 4 3" xfId="2668" xr:uid="{76F0231E-295C-4510-8D2E-937D0D21F098}"/>
    <cellStyle name="Comma 30 5" xfId="1905" xr:uid="{6704CEB5-07F8-4CAB-A77E-E448C1A62DB3}"/>
    <cellStyle name="Comma 30 5 2" xfId="2885" xr:uid="{521CD5F1-4193-40A8-BAC8-218AB6727631}"/>
    <cellStyle name="Comma 30 6" xfId="2452" xr:uid="{C6618924-6048-4D29-ADE5-E6E3F52186F5}"/>
    <cellStyle name="Comma 31" xfId="532" xr:uid="{00000000-0005-0000-0000-000045020000}"/>
    <cellStyle name="Comma 31 2" xfId="533" xr:uid="{00000000-0005-0000-0000-000046020000}"/>
    <cellStyle name="Comma 31 2 2" xfId="1678" xr:uid="{00000000-0005-0000-0000-000047020000}"/>
    <cellStyle name="Comma 31 2 2 2" xfId="2125" xr:uid="{650177CD-F54A-4257-A196-77FC014D2F01}"/>
    <cellStyle name="Comma 31 2 2 2 2" xfId="3105" xr:uid="{926C628F-FD50-47EC-B98F-3DC10377BC85}"/>
    <cellStyle name="Comma 31 2 2 3" xfId="2671" xr:uid="{FA90CADB-C452-4104-B40C-33F0D960A485}"/>
    <cellStyle name="Comma 31 2 3" xfId="1908" xr:uid="{7EF6B82B-B2F0-48EE-960A-46472EB23332}"/>
    <cellStyle name="Comma 31 2 3 2" xfId="2888" xr:uid="{55171354-965F-4923-9125-F87F7A7A7C23}"/>
    <cellStyle name="Comma 31 2 4" xfId="2455" xr:uid="{844C48D1-77C0-45FC-A3AB-4B1FC71F3F54}"/>
    <cellStyle name="Comma 31 3" xfId="534" xr:uid="{00000000-0005-0000-0000-000048020000}"/>
    <cellStyle name="Comma 31 4" xfId="1677" xr:uid="{00000000-0005-0000-0000-000049020000}"/>
    <cellStyle name="Comma 31 4 2" xfId="2124" xr:uid="{433D1B4D-A1E1-44EE-8540-52CEECA29820}"/>
    <cellStyle name="Comma 31 4 2 2" xfId="3104" xr:uid="{8A94B7A4-178E-4BA8-AE45-B8275A9923AC}"/>
    <cellStyle name="Comma 31 4 3" xfId="2670" xr:uid="{0766689A-EDE5-417A-82F9-001598230DA9}"/>
    <cellStyle name="Comma 31 5" xfId="1907" xr:uid="{48E3A7C9-04D9-4647-B011-718D76C501CD}"/>
    <cellStyle name="Comma 31 5 2" xfId="2887" xr:uid="{64274EC1-83EA-484E-A526-EB1EBC95C14B}"/>
    <cellStyle name="Comma 31 6" xfId="2454" xr:uid="{26D919E1-260F-4EDF-A5E0-0E72BFD38459}"/>
    <cellStyle name="Comma 32" xfId="535" xr:uid="{00000000-0005-0000-0000-00004A020000}"/>
    <cellStyle name="Comma 32 2" xfId="536" xr:uid="{00000000-0005-0000-0000-00004B020000}"/>
    <cellStyle name="Comma 32 2 2" xfId="1680" xr:uid="{00000000-0005-0000-0000-00004C020000}"/>
    <cellStyle name="Comma 32 2 2 2" xfId="2127" xr:uid="{94CCAE15-CC7C-4787-A8FB-75C28CC68976}"/>
    <cellStyle name="Comma 32 2 2 2 2" xfId="3107" xr:uid="{1FA3D5DA-3729-4E65-B50C-66A11B05B58A}"/>
    <cellStyle name="Comma 32 2 2 3" xfId="2673" xr:uid="{6BDE931E-F9BB-4C85-B48D-F0869C90BBBA}"/>
    <cellStyle name="Comma 32 2 3" xfId="1910" xr:uid="{9F508B54-DDCD-49E5-B3CF-EFD81883AAB9}"/>
    <cellStyle name="Comma 32 2 3 2" xfId="2890" xr:uid="{CA0B108B-B918-4861-B29A-C508F60F0895}"/>
    <cellStyle name="Comma 32 2 4" xfId="2457" xr:uid="{5E27D36A-4A65-46A2-AE29-358B188E2C6D}"/>
    <cellStyle name="Comma 32 3" xfId="537" xr:uid="{00000000-0005-0000-0000-00004D020000}"/>
    <cellStyle name="Comma 32 4" xfId="1679" xr:uid="{00000000-0005-0000-0000-00004E020000}"/>
    <cellStyle name="Comma 32 4 2" xfId="2126" xr:uid="{9CFE50EF-1BAB-42E8-859C-F0D2C3EB4B07}"/>
    <cellStyle name="Comma 32 4 2 2" xfId="3106" xr:uid="{0823AA54-8E85-4350-8933-5F7703FF7098}"/>
    <cellStyle name="Comma 32 4 3" xfId="2672" xr:uid="{B8D74C5C-8700-4FD3-A861-AE804E358067}"/>
    <cellStyle name="Comma 32 5" xfId="1909" xr:uid="{D17442D7-689A-4422-8123-B30A34F27976}"/>
    <cellStyle name="Comma 32 5 2" xfId="2889" xr:uid="{B63725F5-3C21-46F5-8677-1A41E5BFA08F}"/>
    <cellStyle name="Comma 32 6" xfId="2456" xr:uid="{6989379F-BE12-4F05-A29B-9EC8F7AF7A5B}"/>
    <cellStyle name="Comma 33" xfId="538" xr:uid="{00000000-0005-0000-0000-00004F020000}"/>
    <cellStyle name="Comma 33 2" xfId="539" xr:uid="{00000000-0005-0000-0000-000050020000}"/>
    <cellStyle name="Comma 34" xfId="540" xr:uid="{00000000-0005-0000-0000-000051020000}"/>
    <cellStyle name="Comma 34 2" xfId="541" xr:uid="{00000000-0005-0000-0000-000052020000}"/>
    <cellStyle name="Comma 34 3" xfId="1681" xr:uid="{00000000-0005-0000-0000-000053020000}"/>
    <cellStyle name="Comma 34 3 2" xfId="2128" xr:uid="{BC94C6E8-E6A7-42F8-B5D6-5C3F3AF40C21}"/>
    <cellStyle name="Comma 34 3 2 2" xfId="3108" xr:uid="{66A2ECE0-17F5-4697-A06B-0EFCC482FD9D}"/>
    <cellStyle name="Comma 34 3 3" xfId="2674" xr:uid="{F7AF3950-4A46-4780-AE6D-CF2F3C22675A}"/>
    <cellStyle name="Comma 34 4" xfId="1911" xr:uid="{F805CE72-2D02-4202-841D-03DEF4C912C6}"/>
    <cellStyle name="Comma 34 4 2" xfId="2891" xr:uid="{6AF2E474-10C8-41AB-92A5-FCDE323E77D2}"/>
    <cellStyle name="Comma 34 5" xfId="2458" xr:uid="{5FA0079B-0C56-44C4-91D5-6EE47F86C91C}"/>
    <cellStyle name="Comma 35" xfId="542" xr:uid="{00000000-0005-0000-0000-000054020000}"/>
    <cellStyle name="Comma 35 2" xfId="543" xr:uid="{00000000-0005-0000-0000-000055020000}"/>
    <cellStyle name="Comma 36" xfId="544" xr:uid="{00000000-0005-0000-0000-000056020000}"/>
    <cellStyle name="Comma 36 2" xfId="545" xr:uid="{00000000-0005-0000-0000-000057020000}"/>
    <cellStyle name="Comma 36 2 2" xfId="1682" xr:uid="{00000000-0005-0000-0000-000058020000}"/>
    <cellStyle name="Comma 36 2 2 2" xfId="2129" xr:uid="{392481D1-CE14-4AC8-AB68-DF4265D3A018}"/>
    <cellStyle name="Comma 36 2 2 2 2" xfId="3109" xr:uid="{4BCB4B86-F632-49DD-B348-A239AAFD4F81}"/>
    <cellStyle name="Comma 36 2 2 3" xfId="2675" xr:uid="{96100825-FA88-4822-AA71-13BC74DFABBF}"/>
    <cellStyle name="Comma 36 2 3" xfId="1912" xr:uid="{054FC7B8-7BFE-49C3-8B3F-6804A7880F2E}"/>
    <cellStyle name="Comma 36 2 3 2" xfId="2892" xr:uid="{04C2010B-FE2E-4ED5-8B6C-EA9E17231820}"/>
    <cellStyle name="Comma 36 2 4" xfId="2459" xr:uid="{6F9C99EC-729F-404A-A945-2AD4498D9677}"/>
    <cellStyle name="Comma 4" xfId="546" xr:uid="{00000000-0005-0000-0000-000059020000}"/>
    <cellStyle name="Comma 4 2" xfId="547" xr:uid="{00000000-0005-0000-0000-00005A020000}"/>
    <cellStyle name="Comma 4 2 2" xfId="1683" xr:uid="{00000000-0005-0000-0000-00005B020000}"/>
    <cellStyle name="Comma 4 2 2 2" xfId="2130" xr:uid="{3DBE9FCA-76E1-4567-9BD0-7B6DF7CF838F}"/>
    <cellStyle name="Comma 4 2 2 2 2" xfId="3110" xr:uid="{7BF87F90-D3A2-4BD8-B5C3-9B52B870203B}"/>
    <cellStyle name="Comma 4 2 2 3" xfId="2676" xr:uid="{6592C433-42B5-4D62-8927-B292ABD6FD3E}"/>
    <cellStyle name="Comma 4 2 3" xfId="1913" xr:uid="{7B977FFC-9DC2-4F24-B97A-5C101BD39EBF}"/>
    <cellStyle name="Comma 4 2 3 2" xfId="2893" xr:uid="{5D9FE295-35C2-4622-9BF8-2E77992B2372}"/>
    <cellStyle name="Comma 4 2 4" xfId="2460" xr:uid="{9F3ADB57-3E53-47AA-95CC-742EDA0846DD}"/>
    <cellStyle name="Comma 4 3" xfId="548" xr:uid="{00000000-0005-0000-0000-00005C020000}"/>
    <cellStyle name="Comma 4 4" xfId="549" xr:uid="{00000000-0005-0000-0000-00005D020000}"/>
    <cellStyle name="Comma 4 5" xfId="2344" xr:uid="{5A5ED634-9C4D-4F12-A1BC-08919D93DAD2}"/>
    <cellStyle name="Comma 5" xfId="550" xr:uid="{00000000-0005-0000-0000-00005E020000}"/>
    <cellStyle name="Comma 5 2" xfId="551" xr:uid="{00000000-0005-0000-0000-00005F020000}"/>
    <cellStyle name="Comma 5 3" xfId="552" xr:uid="{00000000-0005-0000-0000-000060020000}"/>
    <cellStyle name="Comma 5 3 2" xfId="553" xr:uid="{00000000-0005-0000-0000-000061020000}"/>
    <cellStyle name="Comma 5 3 3" xfId="1684" xr:uid="{00000000-0005-0000-0000-000062020000}"/>
    <cellStyle name="Comma 5 3 3 2" xfId="2131" xr:uid="{121E14E5-11C7-436F-9729-20BE1C8290A7}"/>
    <cellStyle name="Comma 5 3 3 2 2" xfId="3111" xr:uid="{8511AF0E-907C-4CFA-A481-A36FF37A575D}"/>
    <cellStyle name="Comma 5 3 3 3" xfId="2677" xr:uid="{903B1723-CCB7-4FD7-AA09-3DD673A0F7E1}"/>
    <cellStyle name="Comma 5 3 4" xfId="1914" xr:uid="{00822FFA-494A-483E-8DDD-94C9E1EDBFDD}"/>
    <cellStyle name="Comma 5 3 4 2" xfId="2894" xr:uid="{F5CC7CFA-8CE1-47CE-9CD3-77928B3C9644}"/>
    <cellStyle name="Comma 5 3 5" xfId="2461" xr:uid="{5642BE04-B4E1-46BF-83EB-AF4F28AAA072}"/>
    <cellStyle name="Comma 5 4" xfId="554" xr:uid="{00000000-0005-0000-0000-000063020000}"/>
    <cellStyle name="Comma 5 4 2" xfId="1685" xr:uid="{00000000-0005-0000-0000-000064020000}"/>
    <cellStyle name="Comma 5 4 2 2" xfId="2132" xr:uid="{F6392091-ABC1-4052-9541-4A5C449A3517}"/>
    <cellStyle name="Comma 5 4 2 2 2" xfId="3112" xr:uid="{99832F38-81E6-424F-BCEC-0B287E9BAD3F}"/>
    <cellStyle name="Comma 5 4 2 3" xfId="2678" xr:uid="{EE0A8B2F-FAF0-461E-AD6D-D6174C904B6B}"/>
    <cellStyle name="Comma 5 4 3" xfId="1915" xr:uid="{A956E9DA-8A21-41E3-BC89-7835C5D5F16D}"/>
    <cellStyle name="Comma 5 4 3 2" xfId="2895" xr:uid="{DB8BD730-15AD-43FF-92F8-BB0ED82A08F6}"/>
    <cellStyle name="Comma 5 4 4" xfId="2462" xr:uid="{7F44D2C9-1FC8-4CAB-B972-5E49A4932B42}"/>
    <cellStyle name="Comma 5 5" xfId="555" xr:uid="{00000000-0005-0000-0000-000065020000}"/>
    <cellStyle name="Comma 5 6" xfId="2345" xr:uid="{5C717F11-DEB9-4C44-AD75-721CCD3CCA8A}"/>
    <cellStyle name="Comma 6" xfId="556" xr:uid="{00000000-0005-0000-0000-000066020000}"/>
    <cellStyle name="Comma 6 2" xfId="557" xr:uid="{00000000-0005-0000-0000-000067020000}"/>
    <cellStyle name="Comma 6 2 2" xfId="1686" xr:uid="{00000000-0005-0000-0000-000068020000}"/>
    <cellStyle name="Comma 6 2 2 2" xfId="2133" xr:uid="{F7688E77-4395-4857-89E3-D72F53809DEE}"/>
    <cellStyle name="Comma 6 2 2 2 2" xfId="3113" xr:uid="{7C4E659C-CF3F-4239-A6C3-8CCE57C6C655}"/>
    <cellStyle name="Comma 6 2 2 3" xfId="2679" xr:uid="{EF377CD4-7FE4-4C46-A956-0EBF33B70EB9}"/>
    <cellStyle name="Comma 6 2 3" xfId="1916" xr:uid="{247DE50E-9131-4725-942D-A3CB10A92F51}"/>
    <cellStyle name="Comma 6 2 3 2" xfId="2896" xr:uid="{01BDB0C4-F9EA-48C7-9322-1ACA40CB21E8}"/>
    <cellStyle name="Comma 6 2 4" xfId="2463" xr:uid="{FC2C1439-7843-4D90-9A4E-A61745CE1025}"/>
    <cellStyle name="Comma 6 3" xfId="558" xr:uid="{00000000-0005-0000-0000-000069020000}"/>
    <cellStyle name="Comma 6 4" xfId="2346" xr:uid="{52E6D65E-9EB0-4D47-93B9-32C52FA4322A}"/>
    <cellStyle name="Comma 7" xfId="559" xr:uid="{00000000-0005-0000-0000-00006A020000}"/>
    <cellStyle name="Comma 7 2" xfId="560" xr:uid="{00000000-0005-0000-0000-00006B020000}"/>
    <cellStyle name="Comma 7 2 2" xfId="1687" xr:uid="{00000000-0005-0000-0000-00006C020000}"/>
    <cellStyle name="Comma 7 2 2 2" xfId="2134" xr:uid="{CEB9325E-4D9F-4274-AA5F-A5DD2B2A70D1}"/>
    <cellStyle name="Comma 7 2 2 2 2" xfId="3114" xr:uid="{F26E4A68-922C-43C4-8A5C-425CC7B8BC70}"/>
    <cellStyle name="Comma 7 2 2 3" xfId="2680" xr:uid="{064F16FB-6436-4077-B454-4828335989BA}"/>
    <cellStyle name="Comma 7 2 3" xfId="1917" xr:uid="{B7279CE8-FD3B-4E16-B09C-FBEA2D855A3E}"/>
    <cellStyle name="Comma 7 2 3 2" xfId="2897" xr:uid="{A10A0FD7-C250-4BC7-86EE-7A27519F1E18}"/>
    <cellStyle name="Comma 7 2 4" xfId="2464" xr:uid="{00CE67EC-FA49-4001-AC83-F73CFD2987C9}"/>
    <cellStyle name="Comma 7 3" xfId="561" xr:uid="{00000000-0005-0000-0000-00006D020000}"/>
    <cellStyle name="Comma 7 4" xfId="2347" xr:uid="{D45AADE2-E1E6-4D0C-A0EC-7CD58A4ACF1C}"/>
    <cellStyle name="Comma 8" xfId="562" xr:uid="{00000000-0005-0000-0000-00006E020000}"/>
    <cellStyle name="Comma 8 2" xfId="563" xr:uid="{00000000-0005-0000-0000-00006F020000}"/>
    <cellStyle name="Comma 8 2 2" xfId="1689" xr:uid="{00000000-0005-0000-0000-000070020000}"/>
    <cellStyle name="Comma 8 2 2 2" xfId="2136" xr:uid="{C1220B9A-F067-48BF-8176-33C102BC30B7}"/>
    <cellStyle name="Comma 8 2 2 2 2" xfId="3116" xr:uid="{16B0E358-014D-426B-8B11-7EB2A5E4DE4D}"/>
    <cellStyle name="Comma 8 2 2 3" xfId="2682" xr:uid="{85250EAE-6201-435D-9383-9703180B9F39}"/>
    <cellStyle name="Comma 8 2 3" xfId="1919" xr:uid="{025FF14B-943B-4766-804F-370C0E0F26B5}"/>
    <cellStyle name="Comma 8 2 3 2" xfId="2899" xr:uid="{0414F4BA-8F36-4148-B1C6-D2520BBF474E}"/>
    <cellStyle name="Comma 8 2 4" xfId="2466" xr:uid="{6ECBD5A8-1F29-4062-A310-460F1B9709B2}"/>
    <cellStyle name="Comma 8 3" xfId="564" xr:uid="{00000000-0005-0000-0000-000071020000}"/>
    <cellStyle name="Comma 8 4" xfId="1688" xr:uid="{00000000-0005-0000-0000-000072020000}"/>
    <cellStyle name="Comma 8 4 2" xfId="2135" xr:uid="{B9CDF9ED-707C-4F25-9A66-CB439961BC5D}"/>
    <cellStyle name="Comma 8 4 2 2" xfId="3115" xr:uid="{502EDEBC-79A4-4A83-B3E8-A5CD8BC1F459}"/>
    <cellStyle name="Comma 8 4 3" xfId="2681" xr:uid="{7A87B3A3-546B-4B75-BD90-54DE193D9B5D}"/>
    <cellStyle name="Comma 8 5" xfId="1918" xr:uid="{DB2556A2-03D8-46FF-923C-5976127C4E96}"/>
    <cellStyle name="Comma 8 5 2" xfId="2898" xr:uid="{1D42D221-7ADF-47B0-860D-8D6746EBE963}"/>
    <cellStyle name="Comma 8 6" xfId="2348" xr:uid="{8095EF64-6F8D-4AE9-8407-66D4575DD6DC}"/>
    <cellStyle name="Comma 8 7" xfId="2465" xr:uid="{A6E6EBBD-6293-486C-A657-5B5A70ABEBFB}"/>
    <cellStyle name="Comma 9" xfId="565" xr:uid="{00000000-0005-0000-0000-000073020000}"/>
    <cellStyle name="Comma 9 2" xfId="566" xr:uid="{00000000-0005-0000-0000-000074020000}"/>
    <cellStyle name="Comma 9 2 2" xfId="1691" xr:uid="{00000000-0005-0000-0000-000075020000}"/>
    <cellStyle name="Comma 9 2 2 2" xfId="2138" xr:uid="{C5D4A334-6546-4467-815C-DA6A456CA788}"/>
    <cellStyle name="Comma 9 2 2 2 2" xfId="3118" xr:uid="{35E99083-A26F-406C-852A-189ED8BD7118}"/>
    <cellStyle name="Comma 9 2 2 3" xfId="2684" xr:uid="{30963F9A-3BAB-4934-8FDE-AA835E03B6C1}"/>
    <cellStyle name="Comma 9 2 3" xfId="1921" xr:uid="{D7F7F96A-3F4D-4CD7-BFF6-377DF2E95459}"/>
    <cellStyle name="Comma 9 2 3 2" xfId="2901" xr:uid="{D70CE31C-91FB-48A0-9A4F-F7830AA9ADE8}"/>
    <cellStyle name="Comma 9 2 4" xfId="2349" xr:uid="{15F6B5F2-DBB3-42D4-857A-E42419EF3CB0}"/>
    <cellStyle name="Comma 9 2 5" xfId="2468" xr:uid="{FE516593-FD66-432F-8E64-77D637836A8A}"/>
    <cellStyle name="Comma 9 3" xfId="567" xr:uid="{00000000-0005-0000-0000-000076020000}"/>
    <cellStyle name="Comma 9 4" xfId="1690" xr:uid="{00000000-0005-0000-0000-000077020000}"/>
    <cellStyle name="Comma 9 4 2" xfId="2137" xr:uid="{80E30324-6041-4AA8-BD7F-9740AEB2BB33}"/>
    <cellStyle name="Comma 9 4 2 2" xfId="3117" xr:uid="{6166DFB3-BE79-4E90-A13D-6C2001B9C6C3}"/>
    <cellStyle name="Comma 9 4 3" xfId="2683" xr:uid="{031829AE-A360-47D7-8D6F-594C438427E5}"/>
    <cellStyle name="Comma 9 5" xfId="1920" xr:uid="{3222E372-8F25-4F57-A645-A8FEDE2B734F}"/>
    <cellStyle name="Comma 9 5 2" xfId="2900" xr:uid="{AE8F113F-408A-4AE3-9459-C42CC00D3272}"/>
    <cellStyle name="Comma 9 6" xfId="2467" xr:uid="{764B9103-6B08-4E8B-AECA-8F2294AC8032}"/>
    <cellStyle name="Comma_Sheet1" xfId="2286" xr:uid="{C82E7390-1D1E-4CEA-8888-6F72A1AD47F8}"/>
    <cellStyle name="Comma0" xfId="568" xr:uid="{00000000-0005-0000-0000-000078020000}"/>
    <cellStyle name="Currency [00]" xfId="569" xr:uid="{00000000-0005-0000-0000-000079020000}"/>
    <cellStyle name="Currency 2" xfId="570" xr:uid="{00000000-0005-0000-0000-00007A020000}"/>
    <cellStyle name="Currency 2 2" xfId="571" xr:uid="{00000000-0005-0000-0000-00007B020000}"/>
    <cellStyle name="Currency 2 2 2" xfId="572" xr:uid="{00000000-0005-0000-0000-00007C020000}"/>
    <cellStyle name="Currency 2 2 2 2" xfId="573" xr:uid="{00000000-0005-0000-0000-00007D020000}"/>
    <cellStyle name="Currency 2 2 2 2 2" xfId="574" xr:uid="{00000000-0005-0000-0000-00007E020000}"/>
    <cellStyle name="Currency 2 2 2 2 3" xfId="1695" xr:uid="{00000000-0005-0000-0000-00007F020000}"/>
    <cellStyle name="Currency 2 2 2 2 3 2" xfId="2142" xr:uid="{1131DC2A-34E9-4411-ACB4-6744BFDCEC30}"/>
    <cellStyle name="Currency 2 2 2 2 3 2 2" xfId="3122" xr:uid="{E27CD175-CD4A-4E20-A477-BBD1B7823A81}"/>
    <cellStyle name="Currency 2 2 2 2 3 3" xfId="2688" xr:uid="{072C6671-6C4A-4180-BB89-FBD0397E8243}"/>
    <cellStyle name="Currency 2 2 2 2 4" xfId="1925" xr:uid="{BB09A82A-59B1-4F77-8ED2-75471D8D79D0}"/>
    <cellStyle name="Currency 2 2 2 2 4 2" xfId="2905" xr:uid="{2F53A806-F9A2-422A-ADAB-7EABC3B92CAE}"/>
    <cellStyle name="Currency 2 2 2 2 5" xfId="2472" xr:uid="{A9BACD9F-952A-49DC-AF6B-FA662FF9CF59}"/>
    <cellStyle name="Currency 2 2 2 3" xfId="575" xr:uid="{00000000-0005-0000-0000-000080020000}"/>
    <cellStyle name="Currency 2 2 2 3 2" xfId="1696" xr:uid="{00000000-0005-0000-0000-000081020000}"/>
    <cellStyle name="Currency 2 2 2 3 2 2" xfId="2143" xr:uid="{065061D8-768E-47E4-AE19-FF9710F2A177}"/>
    <cellStyle name="Currency 2 2 2 3 2 2 2" xfId="3123" xr:uid="{BB524724-E321-4AAE-ABCC-C00507B9E949}"/>
    <cellStyle name="Currency 2 2 2 3 2 3" xfId="2689" xr:uid="{0576D8D5-1151-4C4D-9C91-961BF7158401}"/>
    <cellStyle name="Currency 2 2 2 3 3" xfId="1926" xr:uid="{554CFE97-4344-4FC9-B54E-7E7D3B1FDFE8}"/>
    <cellStyle name="Currency 2 2 2 3 3 2" xfId="2906" xr:uid="{B63BBE27-AD38-4D08-ADFF-CD0FB5F008F9}"/>
    <cellStyle name="Currency 2 2 2 3 4" xfId="2473" xr:uid="{A0832252-6F66-401C-A9AE-72A6D59CCA3E}"/>
    <cellStyle name="Currency 2 2 2 4" xfId="1694" xr:uid="{00000000-0005-0000-0000-000082020000}"/>
    <cellStyle name="Currency 2 2 2 4 2" xfId="2141" xr:uid="{7F011EAD-100E-40B5-8E7F-192408866871}"/>
    <cellStyle name="Currency 2 2 2 4 2 2" xfId="3121" xr:uid="{7C874458-10BE-4D61-80B3-8F9A224E2A67}"/>
    <cellStyle name="Currency 2 2 2 4 3" xfId="2687" xr:uid="{3B2DC6BC-C50C-4B84-824E-471A07714F0E}"/>
    <cellStyle name="Currency 2 2 2 5" xfId="1924" xr:uid="{C08CA4F0-87F1-4F09-99DF-1C6FFD6793C7}"/>
    <cellStyle name="Currency 2 2 2 5 2" xfId="2904" xr:uid="{04203E49-7892-49FB-BAA0-0942E676CD3F}"/>
    <cellStyle name="Currency 2 2 2 6" xfId="2471" xr:uid="{7C6DEB5C-C49A-4716-83FF-FC95AFED83B8}"/>
    <cellStyle name="Currency 2 2 3" xfId="576" xr:uid="{00000000-0005-0000-0000-000083020000}"/>
    <cellStyle name="Currency 2 2 3 2" xfId="577" xr:uid="{00000000-0005-0000-0000-000084020000}"/>
    <cellStyle name="Currency 2 2 3 2 2" xfId="1698" xr:uid="{00000000-0005-0000-0000-000085020000}"/>
    <cellStyle name="Currency 2 2 3 2 2 2" xfId="2145" xr:uid="{4451FEA6-D7ED-4A7C-B466-78A9EA216F98}"/>
    <cellStyle name="Currency 2 2 3 2 2 2 2" xfId="3125" xr:uid="{4AFF6E95-50F3-4F4E-A6A6-8DB842A66369}"/>
    <cellStyle name="Currency 2 2 3 2 2 3" xfId="2691" xr:uid="{942E7EA1-24D6-414E-9ED7-56DAA194E944}"/>
    <cellStyle name="Currency 2 2 3 2 3" xfId="1928" xr:uid="{26E91367-4BFA-4936-9659-BC8AC560D69D}"/>
    <cellStyle name="Currency 2 2 3 2 3 2" xfId="2908" xr:uid="{D227B517-CC59-4571-A2BD-FBE3282160BF}"/>
    <cellStyle name="Currency 2 2 3 2 4" xfId="2475" xr:uid="{73BD17F3-A75A-46E3-B39E-90AEF2D0108D}"/>
    <cellStyle name="Currency 2 2 3 3" xfId="1697" xr:uid="{00000000-0005-0000-0000-000086020000}"/>
    <cellStyle name="Currency 2 2 3 3 2" xfId="2144" xr:uid="{16956E5B-7900-40D4-8493-51F06F1112FD}"/>
    <cellStyle name="Currency 2 2 3 3 2 2" xfId="3124" xr:uid="{766F465E-5EBE-4BD0-8164-6E092537659E}"/>
    <cellStyle name="Currency 2 2 3 3 3" xfId="2690" xr:uid="{E37D2AD9-3C25-4E61-BD35-1DAE46E67F30}"/>
    <cellStyle name="Currency 2 2 3 4" xfId="1927" xr:uid="{5D2AE7EF-209A-4759-A31C-F988BE502171}"/>
    <cellStyle name="Currency 2 2 3 4 2" xfId="2907" xr:uid="{1D5364C5-F26B-41C0-9C93-DDE0B404BA6C}"/>
    <cellStyle name="Currency 2 2 3 5" xfId="2474" xr:uid="{773DFC7B-CFB3-4523-9F79-0423CB25203B}"/>
    <cellStyle name="Currency 2 2 4" xfId="578" xr:uid="{00000000-0005-0000-0000-000087020000}"/>
    <cellStyle name="Currency 2 2 4 2" xfId="1699" xr:uid="{00000000-0005-0000-0000-000088020000}"/>
    <cellStyle name="Currency 2 2 4 2 2" xfId="2146" xr:uid="{A917BA5B-EDE4-4BF6-BB47-6C72CBD95FB0}"/>
    <cellStyle name="Currency 2 2 4 2 2 2" xfId="3126" xr:uid="{3543C525-9BC1-4BCF-9904-7586AA8B8639}"/>
    <cellStyle name="Currency 2 2 4 2 3" xfId="2692" xr:uid="{D4400C5F-8181-4019-8598-FB02ED535DE6}"/>
    <cellStyle name="Currency 2 2 4 3" xfId="1929" xr:uid="{F3C8C6B4-22E0-449B-838C-72BCC47FD6CB}"/>
    <cellStyle name="Currency 2 2 4 3 2" xfId="2909" xr:uid="{59CC8E64-D081-4DBA-BEF0-AB735BC0EDDC}"/>
    <cellStyle name="Currency 2 2 4 4" xfId="2476" xr:uid="{08DB773B-2A45-49EB-A802-7643AE4C3E39}"/>
    <cellStyle name="Currency 2 2 5" xfId="579" xr:uid="{00000000-0005-0000-0000-000089020000}"/>
    <cellStyle name="Currency 2 2 5 2" xfId="1700" xr:uid="{00000000-0005-0000-0000-00008A020000}"/>
    <cellStyle name="Currency 2 2 5 2 2" xfId="2147" xr:uid="{D6A79058-212A-4396-9E8E-D182C361D972}"/>
    <cellStyle name="Currency 2 2 5 2 2 2" xfId="3127" xr:uid="{42B7E006-3082-4D1D-858E-957DA996A6D8}"/>
    <cellStyle name="Currency 2 2 5 2 3" xfId="2693" xr:uid="{696D7A91-C7E6-44E9-A7E9-5C8FBC874E78}"/>
    <cellStyle name="Currency 2 2 5 3" xfId="1930" xr:uid="{D581ECBF-1B56-4E0E-8DF2-8C7C940EC0C1}"/>
    <cellStyle name="Currency 2 2 5 3 2" xfId="2910" xr:uid="{2A987E73-2E05-42FC-BFD8-6B189889FEEB}"/>
    <cellStyle name="Currency 2 2 5 4" xfId="2477" xr:uid="{3E7F3C8E-36B7-44E2-898F-FA9A6CD78B92}"/>
    <cellStyle name="Currency 2 2 6" xfId="1693" xr:uid="{00000000-0005-0000-0000-00008B020000}"/>
    <cellStyle name="Currency 2 2 6 2" xfId="2140" xr:uid="{F03556F4-5F70-4863-B8D7-AC7175D329C2}"/>
    <cellStyle name="Currency 2 2 6 2 2" xfId="3120" xr:uid="{C5B9FABA-FFC0-4283-B124-AF8022BB0B1B}"/>
    <cellStyle name="Currency 2 2 6 3" xfId="2686" xr:uid="{2F122FF3-FB59-4151-A3C8-53B3F3456A08}"/>
    <cellStyle name="Currency 2 2 7" xfId="1923" xr:uid="{0BDE56A2-C11D-4E3C-9984-052E31DC6A16}"/>
    <cellStyle name="Currency 2 2 7 2" xfId="2903" xr:uid="{C2DC8337-CA5B-481F-92BD-5C0296AE6BAC}"/>
    <cellStyle name="Currency 2 2 8" xfId="2470" xr:uid="{518B69EC-2361-47CD-81AE-A35D3A2C0AC5}"/>
    <cellStyle name="Currency 2 3" xfId="580" xr:uid="{00000000-0005-0000-0000-00008C020000}"/>
    <cellStyle name="Currency 2 3 2" xfId="581" xr:uid="{00000000-0005-0000-0000-00008D020000}"/>
    <cellStyle name="Currency 2 3 2 2" xfId="1702" xr:uid="{00000000-0005-0000-0000-00008E020000}"/>
    <cellStyle name="Currency 2 3 2 2 2" xfId="2149" xr:uid="{021E4374-1385-401A-B0F9-5D2694F28936}"/>
    <cellStyle name="Currency 2 3 2 2 2 2" xfId="3129" xr:uid="{ADC6D5C1-B037-4791-8945-9676EC42A871}"/>
    <cellStyle name="Currency 2 3 2 2 3" xfId="2695" xr:uid="{A34DBB5E-0F1E-4924-8247-6A834F84EB0D}"/>
    <cellStyle name="Currency 2 3 2 3" xfId="1932" xr:uid="{92B3B13A-2DD4-48E1-B9B5-F4625FF67E53}"/>
    <cellStyle name="Currency 2 3 2 3 2" xfId="2912" xr:uid="{59360007-34A4-40ED-A186-11BA4E2A0F4D}"/>
    <cellStyle name="Currency 2 3 2 4" xfId="2479" xr:uid="{2EBED36C-2277-4B62-953E-5C1A20E535AC}"/>
    <cellStyle name="Currency 2 3 3" xfId="582" xr:uid="{00000000-0005-0000-0000-00008F020000}"/>
    <cellStyle name="Currency 2 3 3 2" xfId="1703" xr:uid="{00000000-0005-0000-0000-000090020000}"/>
    <cellStyle name="Currency 2 3 3 2 2" xfId="2150" xr:uid="{92C65D60-456A-4450-B796-194D979B0D66}"/>
    <cellStyle name="Currency 2 3 3 2 2 2" xfId="3130" xr:uid="{3CC8DE36-364D-4F80-AE8B-8206177C19AD}"/>
    <cellStyle name="Currency 2 3 3 2 3" xfId="2696" xr:uid="{4FE619E5-F572-45D7-B881-EB15869569D0}"/>
    <cellStyle name="Currency 2 3 3 3" xfId="1933" xr:uid="{A4F23232-0564-4261-B3B7-65302BADFA22}"/>
    <cellStyle name="Currency 2 3 3 3 2" xfId="2913" xr:uid="{7E9F0CD2-B055-4CEB-A964-1E9333F2052B}"/>
    <cellStyle name="Currency 2 3 3 4" xfId="2480" xr:uid="{736DD6E2-5ED9-40EB-8CC8-4A5336DE70C9}"/>
    <cellStyle name="Currency 2 3 4" xfId="1701" xr:uid="{00000000-0005-0000-0000-000091020000}"/>
    <cellStyle name="Currency 2 3 4 2" xfId="2148" xr:uid="{33187FC9-DC9E-4365-AF38-81AC84FDC35B}"/>
    <cellStyle name="Currency 2 3 4 2 2" xfId="3128" xr:uid="{C1AC7BB8-AA81-48F4-AF7C-24FB7C96E925}"/>
    <cellStyle name="Currency 2 3 4 3" xfId="2694" xr:uid="{9C293A54-FA83-404F-AEE4-2BC5338D9816}"/>
    <cellStyle name="Currency 2 3 5" xfId="1931" xr:uid="{DA82C016-41C5-45C7-AAB4-18727F802D2E}"/>
    <cellStyle name="Currency 2 3 5 2" xfId="2911" xr:uid="{CE3AB2D4-7D5A-45B4-B110-E62256342B28}"/>
    <cellStyle name="Currency 2 3 6" xfId="2478" xr:uid="{5235EBFB-8524-4F7D-9928-4B7FCA660857}"/>
    <cellStyle name="Currency 2 4" xfId="583" xr:uid="{00000000-0005-0000-0000-000092020000}"/>
    <cellStyle name="Currency 2 4 2" xfId="1704" xr:uid="{00000000-0005-0000-0000-000093020000}"/>
    <cellStyle name="Currency 2 4 2 2" xfId="2151" xr:uid="{2551DFE6-DB69-4734-AA35-A043B203F446}"/>
    <cellStyle name="Currency 2 4 2 2 2" xfId="3131" xr:uid="{C5B2A5E5-85AC-48F7-8A69-D74BE88ACA49}"/>
    <cellStyle name="Currency 2 4 2 3" xfId="2697" xr:uid="{6306216F-3B67-499B-9D3F-8D002B62389E}"/>
    <cellStyle name="Currency 2 4 3" xfId="1934" xr:uid="{DD2FB392-B12C-4DA3-82DC-5CCDF8849E10}"/>
    <cellStyle name="Currency 2 4 3 2" xfId="2914" xr:uid="{EF675F7D-7E45-4CFC-8A2D-CA9840A865B3}"/>
    <cellStyle name="Currency 2 4 4" xfId="2481" xr:uid="{B6871F0E-9F82-458C-BD6F-A713CCA4BD25}"/>
    <cellStyle name="Currency 2 5" xfId="584" xr:uid="{00000000-0005-0000-0000-000094020000}"/>
    <cellStyle name="Currency 2 5 2" xfId="1705" xr:uid="{00000000-0005-0000-0000-000095020000}"/>
    <cellStyle name="Currency 2 5 2 2" xfId="2152" xr:uid="{37361536-E5D7-4CC1-B4C8-FEED5FC1C501}"/>
    <cellStyle name="Currency 2 5 2 2 2" xfId="3132" xr:uid="{BB0C6444-8C5F-4A49-875D-DE406477B03E}"/>
    <cellStyle name="Currency 2 5 2 3" xfId="2698" xr:uid="{7F9B4003-5A4F-4930-B3C0-6E53E8523A32}"/>
    <cellStyle name="Currency 2 5 3" xfId="1935" xr:uid="{2BF651C5-5C32-4898-A52B-6EC68619613C}"/>
    <cellStyle name="Currency 2 5 3 2" xfId="2915" xr:uid="{0EBF28D6-5DE8-4310-B7BE-4F20942BF12B}"/>
    <cellStyle name="Currency 2 5 4" xfId="2482" xr:uid="{DC9FB6B0-7024-4319-B668-D8834EF6EABE}"/>
    <cellStyle name="Currency 2 6" xfId="1692" xr:uid="{00000000-0005-0000-0000-000096020000}"/>
    <cellStyle name="Currency 2 6 2" xfId="2139" xr:uid="{68CD4C82-6DA9-4391-BDEF-3067BAD3B1F4}"/>
    <cellStyle name="Currency 2 6 2 2" xfId="3119" xr:uid="{04A9F737-2C96-43DF-8778-9F3E69278EFD}"/>
    <cellStyle name="Currency 2 6 3" xfId="2685" xr:uid="{DDAB1ECB-B34C-4BBF-B17A-FCF29CD1AFC8}"/>
    <cellStyle name="Currency 2 7" xfId="1922" xr:uid="{FAFE29BE-0943-4206-B917-EE1C4D2D419D}"/>
    <cellStyle name="Currency 2 7 2" xfId="2902" xr:uid="{798C7472-A61B-4D16-8B4D-868980038624}"/>
    <cellStyle name="Currency 2 8" xfId="2350" xr:uid="{D72FE2CA-3EB7-4A70-A1CF-28BB7C6ED3ED}"/>
    <cellStyle name="Currency 2 9" xfId="2469" xr:uid="{A56DCF7D-EAC9-4B14-BF33-459941570B72}"/>
    <cellStyle name="Currency 3" xfId="585" xr:uid="{00000000-0005-0000-0000-000097020000}"/>
    <cellStyle name="Currency 4" xfId="586" xr:uid="{00000000-0005-0000-0000-000098020000}"/>
    <cellStyle name="Currency 4 2" xfId="1706" xr:uid="{00000000-0005-0000-0000-000099020000}"/>
    <cellStyle name="Currency 4 2 2" xfId="2153" xr:uid="{C77088CD-3DBC-4EB8-B7A1-CFF2522C79C5}"/>
    <cellStyle name="Currency 4 2 2 2" xfId="3133" xr:uid="{6FA2F6E2-6DD0-4E70-BB92-3262233977BF}"/>
    <cellStyle name="Currency 4 2 3" xfId="2699" xr:uid="{C52408A7-C235-4E91-AFCB-4B6FE0D21003}"/>
    <cellStyle name="Currency 4 3" xfId="1936" xr:uid="{3D6292DB-DF40-4B5E-B7BC-90BC50AB6AD1}"/>
    <cellStyle name="Currency 4 3 2" xfId="2916" xr:uid="{DB8D7426-61AF-45F8-8FB7-B56BD70C31A1}"/>
    <cellStyle name="Currency 4 4" xfId="2351" xr:uid="{EC971AE9-05C6-4A45-A3EF-26EF846B1491}"/>
    <cellStyle name="Currency 4 4 2" xfId="3268" xr:uid="{45E0F6D3-8635-41E8-B8E2-AE126285A4D7}"/>
    <cellStyle name="Currency 4 5" xfId="2483" xr:uid="{D70A0DFB-6E8B-422B-A21D-26A253910291}"/>
    <cellStyle name="Currency 4 6" xfId="3332" xr:uid="{74725543-A2FE-48FE-9560-BA36E5958486}"/>
    <cellStyle name="Currency 5" xfId="587" xr:uid="{00000000-0005-0000-0000-00009A020000}"/>
    <cellStyle name="Currency 5 2" xfId="1707" xr:uid="{00000000-0005-0000-0000-00009B020000}"/>
    <cellStyle name="Currency 5 2 2" xfId="2154" xr:uid="{1DFEE15A-6C1D-4176-AC1E-9D4142CB2473}"/>
    <cellStyle name="Currency 5 2 2 2" xfId="3134" xr:uid="{213AB216-740A-4486-B0F2-F40578206DB3}"/>
    <cellStyle name="Currency 5 2 3" xfId="2700" xr:uid="{BD12E958-F4A0-4E21-9089-2DD9B8B099DE}"/>
    <cellStyle name="Currency 5 3" xfId="1937" xr:uid="{6927A440-0713-40D5-A46D-88902A612725}"/>
    <cellStyle name="Currency 5 3 2" xfId="2917" xr:uid="{00DCF131-A8C7-40D3-9551-49FCC7E0B506}"/>
    <cellStyle name="Currency 5 4" xfId="2484" xr:uid="{72D38F71-4007-41C9-A53C-2FDCC456C349}"/>
    <cellStyle name="Currency 6" xfId="588" xr:uid="{00000000-0005-0000-0000-00009C020000}"/>
    <cellStyle name="Currency 6 2" xfId="1708" xr:uid="{00000000-0005-0000-0000-00009D020000}"/>
    <cellStyle name="Currency 6 2 2" xfId="2155" xr:uid="{82415E1E-7406-44D3-8E21-83AFAA0E8518}"/>
    <cellStyle name="Currency 6 2 2 2" xfId="3135" xr:uid="{1B36A742-4DEE-4BFA-BE78-B7F17C5CAF5C}"/>
    <cellStyle name="Currency 6 2 3" xfId="2701" xr:uid="{123C03C0-B878-42EC-9AEE-EB52DDE6FB13}"/>
    <cellStyle name="Currency 6 3" xfId="1938" xr:uid="{D868845C-8711-4AEF-B75D-F66C6C0450B8}"/>
    <cellStyle name="Currency 6 3 2" xfId="2918" xr:uid="{BE201FF2-AA6B-4142-9BA4-26982DEAE0CF}"/>
    <cellStyle name="Currency 6 4" xfId="2485" xr:uid="{37065832-1A29-4517-BDBC-BDCA43EC246A}"/>
    <cellStyle name="Currency 7" xfId="1849" xr:uid="{00000000-0005-0000-0000-00009E020000}"/>
    <cellStyle name="Currency 7 2" xfId="2285" xr:uid="{4DAEB8E6-D41A-4EBB-98A6-FB9CB5193D37}"/>
    <cellStyle name="Currency 7 2 2" xfId="3265" xr:uid="{F9C03964-1EE4-456A-B94B-5CB3897E74A1}"/>
    <cellStyle name="Currency0" xfId="589" xr:uid="{00000000-0005-0000-0000-00009F020000}"/>
    <cellStyle name="Date Short" xfId="590" xr:uid="{00000000-0005-0000-0000-0000A0020000}"/>
    <cellStyle name="Default_Uvuceni" xfId="591" xr:uid="{00000000-0005-0000-0000-0000A1020000}"/>
    <cellStyle name="Dezimal [0]_laroux" xfId="592" xr:uid="{00000000-0005-0000-0000-0000A2020000}"/>
    <cellStyle name="Dezimal_laroux" xfId="593" xr:uid="{00000000-0005-0000-0000-0000A3020000}"/>
    <cellStyle name="Dobro 2" xfId="594" xr:uid="{00000000-0005-0000-0000-0000A4020000}"/>
    <cellStyle name="Dobro 2 2" xfId="595" xr:uid="{00000000-0005-0000-0000-0000A5020000}"/>
    <cellStyle name="Dobro 3" xfId="2352" xr:uid="{F9819241-77BB-49F2-94D1-C7B64D5F1131}"/>
    <cellStyle name="Eingabe" xfId="596" xr:uid="{00000000-0005-0000-0000-0000A6020000}"/>
    <cellStyle name="Eingabe 2" xfId="597" xr:uid="{00000000-0005-0000-0000-0000A7020000}"/>
    <cellStyle name="Emphasis 1" xfId="598" xr:uid="{00000000-0005-0000-0000-0000A8020000}"/>
    <cellStyle name="Emphasis 1 2" xfId="599" xr:uid="{00000000-0005-0000-0000-0000A9020000}"/>
    <cellStyle name="Emphasis 2" xfId="600" xr:uid="{00000000-0005-0000-0000-0000AA020000}"/>
    <cellStyle name="Emphasis 2 2" xfId="601" xr:uid="{00000000-0005-0000-0000-0000AB020000}"/>
    <cellStyle name="Emphasis 3" xfId="602" xr:uid="{00000000-0005-0000-0000-0000AC020000}"/>
    <cellStyle name="Emphasis 3 2" xfId="603" xr:uid="{00000000-0005-0000-0000-0000AD020000}"/>
    <cellStyle name="Enter Currency (0)" xfId="604" xr:uid="{00000000-0005-0000-0000-0000AE020000}"/>
    <cellStyle name="Enter Currency (2)" xfId="605" xr:uid="{00000000-0005-0000-0000-0000AF020000}"/>
    <cellStyle name="Enter Units (0)" xfId="606" xr:uid="{00000000-0005-0000-0000-0000B0020000}"/>
    <cellStyle name="Enter Units (1)" xfId="607" xr:uid="{00000000-0005-0000-0000-0000B1020000}"/>
    <cellStyle name="Enter Units (2)" xfId="608" xr:uid="{00000000-0005-0000-0000-0000B2020000}"/>
    <cellStyle name="Ergebnis" xfId="609" xr:uid="{00000000-0005-0000-0000-0000B3020000}"/>
    <cellStyle name="Ergebnis 2" xfId="610" xr:uid="{00000000-0005-0000-0000-0000B4020000}"/>
    <cellStyle name="Erklärender Text" xfId="611" xr:uid="{00000000-0005-0000-0000-0000B5020000}"/>
    <cellStyle name="Euro" xfId="612" xr:uid="{00000000-0005-0000-0000-0000B6020000}"/>
    <cellStyle name="Euro 2" xfId="613" xr:uid="{00000000-0005-0000-0000-0000B7020000}"/>
    <cellStyle name="Excel Built-in Normal" xfId="614" xr:uid="{00000000-0005-0000-0000-0000B8020000}"/>
    <cellStyle name="Excel Built-in Normal 1" xfId="615" xr:uid="{00000000-0005-0000-0000-0000B9020000}"/>
    <cellStyle name="Excel Built-in Normal 2" xfId="616" xr:uid="{00000000-0005-0000-0000-0000BA020000}"/>
    <cellStyle name="Excel_BuiltIn_Bad" xfId="617" xr:uid="{00000000-0005-0000-0000-0000BB020000}"/>
    <cellStyle name="Explanatory Text" xfId="618" xr:uid="{00000000-0005-0000-0000-0000BC020000}"/>
    <cellStyle name="Explanatory Text 2" xfId="619" xr:uid="{00000000-0005-0000-0000-0000BD020000}"/>
    <cellStyle name="Explanatory Text 3" xfId="620" xr:uid="{00000000-0005-0000-0000-0000BE020000}"/>
    <cellStyle name="Explanatory Text 3 2" xfId="621" xr:uid="{00000000-0005-0000-0000-0000BF020000}"/>
    <cellStyle name="Explanatory Text 4" xfId="622" xr:uid="{00000000-0005-0000-0000-0000C0020000}"/>
    <cellStyle name="Explanatory Text 5" xfId="623" xr:uid="{00000000-0005-0000-0000-0000C1020000}"/>
    <cellStyle name="Explanatory Text 6" xfId="624" xr:uid="{00000000-0005-0000-0000-0000C2020000}"/>
    <cellStyle name="Good 2" xfId="625" xr:uid="{00000000-0005-0000-0000-0000C3020000}"/>
    <cellStyle name="Good 2 2" xfId="626" xr:uid="{00000000-0005-0000-0000-0000C4020000}"/>
    <cellStyle name="Good 2 3" xfId="627" xr:uid="{00000000-0005-0000-0000-0000C5020000}"/>
    <cellStyle name="Good 2 4" xfId="628" xr:uid="{00000000-0005-0000-0000-0000C6020000}"/>
    <cellStyle name="Good 3" xfId="629" xr:uid="{00000000-0005-0000-0000-0000C7020000}"/>
    <cellStyle name="Good 3 2" xfId="630" xr:uid="{00000000-0005-0000-0000-0000C8020000}"/>
    <cellStyle name="Good 3 2 2" xfId="3333" xr:uid="{DF184094-0DE1-42A2-88FE-CD88979E03F7}"/>
    <cellStyle name="Good 3 3" xfId="2353" xr:uid="{55015278-1690-444F-BAB3-28CA7CA7C1C7}"/>
    <cellStyle name="Good 4" xfId="631" xr:uid="{00000000-0005-0000-0000-0000C9020000}"/>
    <cellStyle name="Good 5" xfId="632" xr:uid="{00000000-0005-0000-0000-0000CA020000}"/>
    <cellStyle name="Good 6" xfId="633" xr:uid="{00000000-0005-0000-0000-0000CB020000}"/>
    <cellStyle name="Grey" xfId="634" xr:uid="{00000000-0005-0000-0000-0000CC020000}"/>
    <cellStyle name="Grey 2" xfId="635" xr:uid="{00000000-0005-0000-0000-0000CD020000}"/>
    <cellStyle name="Gut" xfId="636" xr:uid="{00000000-0005-0000-0000-0000CE020000}"/>
    <cellStyle name="H1" xfId="637" xr:uid="{00000000-0005-0000-0000-0000CF020000}"/>
    <cellStyle name="Header1" xfId="638" xr:uid="{00000000-0005-0000-0000-0000D0020000}"/>
    <cellStyle name="Header2" xfId="639" xr:uid="{00000000-0005-0000-0000-0000D1020000}"/>
    <cellStyle name="Heading" xfId="640" xr:uid="{00000000-0005-0000-0000-0000D2020000}"/>
    <cellStyle name="Heading 1" xfId="1615" xr:uid="{00000000-0005-0000-0000-0000D3020000}"/>
    <cellStyle name="Heading 1 2" xfId="641" xr:uid="{00000000-0005-0000-0000-0000D4020000}"/>
    <cellStyle name="Heading 1 2 2" xfId="642" xr:uid="{00000000-0005-0000-0000-0000D5020000}"/>
    <cellStyle name="Heading 1 2 3" xfId="643" xr:uid="{00000000-0005-0000-0000-0000D6020000}"/>
    <cellStyle name="Heading 1 2 4" xfId="2354" xr:uid="{DAA257BC-0A2A-469B-ADD3-DFCAC44E832C}"/>
    <cellStyle name="Heading 1 3" xfId="644" xr:uid="{00000000-0005-0000-0000-0000D7020000}"/>
    <cellStyle name="Heading 1 3 2" xfId="645" xr:uid="{00000000-0005-0000-0000-0000D8020000}"/>
    <cellStyle name="Heading 1 3 2 2" xfId="3334" xr:uid="{6135EB86-64CD-4294-900E-7972DAB4EB01}"/>
    <cellStyle name="Heading 1 3 3" xfId="646" xr:uid="{00000000-0005-0000-0000-0000D9020000}"/>
    <cellStyle name="Heading 1 3 4" xfId="2355" xr:uid="{0047C473-9600-4E69-B6A0-5499F671D074}"/>
    <cellStyle name="Heading 1 4" xfId="647" xr:uid="{00000000-0005-0000-0000-0000DA020000}"/>
    <cellStyle name="Heading 1 4 2" xfId="3335" xr:uid="{C6193D4D-8C1E-450C-9E73-6F99A2712816}"/>
    <cellStyle name="Heading 1 5" xfId="648" xr:uid="{00000000-0005-0000-0000-0000DB020000}"/>
    <cellStyle name="Heading 1 5 2" xfId="3336" xr:uid="{EC75B329-12AF-44A6-BD3E-0F29A59A2894}"/>
    <cellStyle name="Heading 1 6" xfId="649" xr:uid="{00000000-0005-0000-0000-0000DC020000}"/>
    <cellStyle name="Heading 1 7" xfId="1709" xr:uid="{00000000-0005-0000-0000-0000DD020000}"/>
    <cellStyle name="Heading 2" xfId="1616" xr:uid="{00000000-0005-0000-0000-0000DE020000}"/>
    <cellStyle name="Heading 2 2" xfId="650" xr:uid="{00000000-0005-0000-0000-0000DF020000}"/>
    <cellStyle name="Heading 2 2 2" xfId="651" xr:uid="{00000000-0005-0000-0000-0000E0020000}"/>
    <cellStyle name="Heading 2 2 3" xfId="652" xr:uid="{00000000-0005-0000-0000-0000E1020000}"/>
    <cellStyle name="Heading 2 2 4" xfId="2356" xr:uid="{C8769083-BE04-4033-90D0-08FE1B5342EE}"/>
    <cellStyle name="Heading 2 3" xfId="653" xr:uid="{00000000-0005-0000-0000-0000E2020000}"/>
    <cellStyle name="Heading 2 3 2" xfId="654" xr:uid="{00000000-0005-0000-0000-0000E3020000}"/>
    <cellStyle name="Heading 2 3 2 2" xfId="3337" xr:uid="{E6F2A0C7-78EE-4EB7-AEDD-B8035CA38E3E}"/>
    <cellStyle name="Heading 2 3 3" xfId="655" xr:uid="{00000000-0005-0000-0000-0000E4020000}"/>
    <cellStyle name="Heading 2 3 4" xfId="2357" xr:uid="{9DFD7785-76C7-447D-B35E-CBA823E4522C}"/>
    <cellStyle name="Heading 2 4" xfId="656" xr:uid="{00000000-0005-0000-0000-0000E5020000}"/>
    <cellStyle name="Heading 2 4 2" xfId="3338" xr:uid="{CC6FB407-9F87-4F21-A34A-3106CCB1D52A}"/>
    <cellStyle name="Heading 2 5" xfId="657" xr:uid="{00000000-0005-0000-0000-0000E6020000}"/>
    <cellStyle name="Heading 2 5 2" xfId="3339" xr:uid="{31E93711-0C99-432D-9D6B-4DABC0197ADC}"/>
    <cellStyle name="Heading 2 6" xfId="658" xr:uid="{00000000-0005-0000-0000-0000E7020000}"/>
    <cellStyle name="Heading 2 7" xfId="1710" xr:uid="{00000000-0005-0000-0000-0000E8020000}"/>
    <cellStyle name="Heading 3" xfId="1617" xr:uid="{00000000-0005-0000-0000-0000E9020000}"/>
    <cellStyle name="Heading 3 2" xfId="659" xr:uid="{00000000-0005-0000-0000-0000EA020000}"/>
    <cellStyle name="Heading 3 2 2" xfId="660" xr:uid="{00000000-0005-0000-0000-0000EB020000}"/>
    <cellStyle name="Heading 3 2 3" xfId="661" xr:uid="{00000000-0005-0000-0000-0000EC020000}"/>
    <cellStyle name="Heading 3 2 4" xfId="2358" xr:uid="{3B42BE10-4315-4998-9698-0C9031BB1A4C}"/>
    <cellStyle name="Heading 3 3" xfId="662" xr:uid="{00000000-0005-0000-0000-0000ED020000}"/>
    <cellStyle name="Heading 3 3 2" xfId="663" xr:uid="{00000000-0005-0000-0000-0000EE020000}"/>
    <cellStyle name="Heading 3 3 2 2" xfId="3340" xr:uid="{DF3FFA0C-D26E-4D3A-A70F-40A344665238}"/>
    <cellStyle name="Heading 3 3 3" xfId="2359" xr:uid="{209A0889-7A02-4DE8-8C61-A65D7DCD065B}"/>
    <cellStyle name="Heading 3 4" xfId="664" xr:uid="{00000000-0005-0000-0000-0000EF020000}"/>
    <cellStyle name="Heading 3 4 2" xfId="3341" xr:uid="{88570ED5-7094-4267-A5D3-3C2970D856D2}"/>
    <cellStyle name="Heading 3 5" xfId="665" xr:uid="{00000000-0005-0000-0000-0000F0020000}"/>
    <cellStyle name="Heading 3 5 2" xfId="3342" xr:uid="{2775390F-03AD-4DD6-BC21-3C3769D2344F}"/>
    <cellStyle name="Heading 3 6" xfId="666" xr:uid="{00000000-0005-0000-0000-0000F1020000}"/>
    <cellStyle name="Heading 3 7" xfId="1711" xr:uid="{00000000-0005-0000-0000-0000F2020000}"/>
    <cellStyle name="Heading 4" xfId="1618" xr:uid="{00000000-0005-0000-0000-0000F3020000}"/>
    <cellStyle name="Heading 4 2" xfId="667" xr:uid="{00000000-0005-0000-0000-0000F4020000}"/>
    <cellStyle name="Heading 4 2 2" xfId="668" xr:uid="{00000000-0005-0000-0000-0000F5020000}"/>
    <cellStyle name="Heading 4 2 3" xfId="669" xr:uid="{00000000-0005-0000-0000-0000F6020000}"/>
    <cellStyle name="Heading 4 2 4" xfId="2360" xr:uid="{D8703720-4148-4CC3-9563-7CC2767203B4}"/>
    <cellStyle name="Heading 4 3" xfId="670" xr:uid="{00000000-0005-0000-0000-0000F7020000}"/>
    <cellStyle name="Heading 4 3 2" xfId="671" xr:uid="{00000000-0005-0000-0000-0000F8020000}"/>
    <cellStyle name="Heading 4 3 3" xfId="3343" xr:uid="{3EEE447B-F690-4480-946E-BF8CD2B39D44}"/>
    <cellStyle name="Heading 4 4" xfId="672" xr:uid="{00000000-0005-0000-0000-0000F9020000}"/>
    <cellStyle name="Heading 4 4 2" xfId="3344" xr:uid="{97467D8D-C79F-4ADA-85C6-5EF6C5A3B6AA}"/>
    <cellStyle name="Heading 4 5" xfId="673" xr:uid="{00000000-0005-0000-0000-0000FA020000}"/>
    <cellStyle name="Heading 4 5 2" xfId="3345" xr:uid="{9F085D57-B198-4ECF-9DBB-05AA708D8184}"/>
    <cellStyle name="Heading 4 6" xfId="674" xr:uid="{00000000-0005-0000-0000-0000FB020000}"/>
    <cellStyle name="Heading 4 7" xfId="1712" xr:uid="{00000000-0005-0000-0000-0000FC020000}"/>
    <cellStyle name="Heading1" xfId="675" xr:uid="{00000000-0005-0000-0000-0000FD020000}"/>
    <cellStyle name="Hiperveza 2" xfId="676" xr:uid="{00000000-0005-0000-0000-0000FE020000}"/>
    <cellStyle name="Hiperveza 3" xfId="677" xr:uid="{00000000-0005-0000-0000-0000FF020000}"/>
    <cellStyle name="Hiperveza 4" xfId="678" xr:uid="{00000000-0005-0000-0000-000000030000}"/>
    <cellStyle name="Hyperlink 2" xfId="679" xr:uid="{00000000-0005-0000-0000-000001030000}"/>
    <cellStyle name="Hyperlink 2 2" xfId="680" xr:uid="{00000000-0005-0000-0000-000002030000}"/>
    <cellStyle name="Input" xfId="681" xr:uid="{00000000-0005-0000-0000-000003030000}"/>
    <cellStyle name="Input [yellow]" xfId="682" xr:uid="{00000000-0005-0000-0000-000004030000}"/>
    <cellStyle name="Input [yellow] 2" xfId="683" xr:uid="{00000000-0005-0000-0000-000005030000}"/>
    <cellStyle name="Input 10" xfId="684" xr:uid="{00000000-0005-0000-0000-000006030000}"/>
    <cellStyle name="Input 11" xfId="685" xr:uid="{00000000-0005-0000-0000-000007030000}"/>
    <cellStyle name="Input 12" xfId="686" xr:uid="{00000000-0005-0000-0000-000008030000}"/>
    <cellStyle name="Input 13" xfId="687" xr:uid="{00000000-0005-0000-0000-000009030000}"/>
    <cellStyle name="Input 14" xfId="688" xr:uid="{00000000-0005-0000-0000-00000A030000}"/>
    <cellStyle name="Input 2" xfId="689" xr:uid="{00000000-0005-0000-0000-00000B030000}"/>
    <cellStyle name="Input 2 2" xfId="690" xr:uid="{00000000-0005-0000-0000-00000C030000}"/>
    <cellStyle name="Input 2 3" xfId="691" xr:uid="{00000000-0005-0000-0000-00000D030000}"/>
    <cellStyle name="Input 2 4" xfId="692" xr:uid="{00000000-0005-0000-0000-00000E030000}"/>
    <cellStyle name="Input 3" xfId="693" xr:uid="{00000000-0005-0000-0000-00000F030000}"/>
    <cellStyle name="Input 3 2" xfId="694" xr:uid="{00000000-0005-0000-0000-000010030000}"/>
    <cellStyle name="Input 3 2 2" xfId="3346" xr:uid="{B3BC75BC-A5F1-423C-8512-15E9AF4AA30B}"/>
    <cellStyle name="Input 3 3" xfId="2361" xr:uid="{6363277C-4CAC-4DB6-99AA-F14941E54A9C}"/>
    <cellStyle name="Input 4" xfId="695" xr:uid="{00000000-0005-0000-0000-000011030000}"/>
    <cellStyle name="Input 4 2" xfId="696" xr:uid="{00000000-0005-0000-0000-000012030000}"/>
    <cellStyle name="Input 5" xfId="697" xr:uid="{00000000-0005-0000-0000-000013030000}"/>
    <cellStyle name="Input 5 2" xfId="698" xr:uid="{00000000-0005-0000-0000-000014030000}"/>
    <cellStyle name="Input 6" xfId="699" xr:uid="{00000000-0005-0000-0000-000015030000}"/>
    <cellStyle name="Input 6 2" xfId="700" xr:uid="{00000000-0005-0000-0000-000016030000}"/>
    <cellStyle name="Input 7" xfId="701" xr:uid="{00000000-0005-0000-0000-000017030000}"/>
    <cellStyle name="Input 8" xfId="702" xr:uid="{00000000-0005-0000-0000-000018030000}"/>
    <cellStyle name="Input 9" xfId="703" xr:uid="{00000000-0005-0000-0000-000019030000}"/>
    <cellStyle name="Isticanje1 2" xfId="704" xr:uid="{00000000-0005-0000-0000-00001A030000}"/>
    <cellStyle name="Isticanje1 2 2" xfId="705" xr:uid="{00000000-0005-0000-0000-00001B030000}"/>
    <cellStyle name="Isticanje1 3" xfId="706" xr:uid="{00000000-0005-0000-0000-00001C030000}"/>
    <cellStyle name="Isticanje2 2" xfId="707" xr:uid="{00000000-0005-0000-0000-00001D030000}"/>
    <cellStyle name="Isticanje2 2 2" xfId="708" xr:uid="{00000000-0005-0000-0000-00001E030000}"/>
    <cellStyle name="Isticanje2 3" xfId="709" xr:uid="{00000000-0005-0000-0000-00001F030000}"/>
    <cellStyle name="Isticanje3 2" xfId="710" xr:uid="{00000000-0005-0000-0000-000020030000}"/>
    <cellStyle name="Isticanje3 2 2" xfId="711" xr:uid="{00000000-0005-0000-0000-000021030000}"/>
    <cellStyle name="Isticanje3 3" xfId="712" xr:uid="{00000000-0005-0000-0000-000022030000}"/>
    <cellStyle name="Isticanje4 2" xfId="713" xr:uid="{00000000-0005-0000-0000-000023030000}"/>
    <cellStyle name="Isticanje4 2 2" xfId="714" xr:uid="{00000000-0005-0000-0000-000024030000}"/>
    <cellStyle name="Isticanje4 3" xfId="715" xr:uid="{00000000-0005-0000-0000-000025030000}"/>
    <cellStyle name="Isticanje5 2" xfId="716" xr:uid="{00000000-0005-0000-0000-000026030000}"/>
    <cellStyle name="Isticanje5 2 2" xfId="717" xr:uid="{00000000-0005-0000-0000-000027030000}"/>
    <cellStyle name="Isticanje5 3" xfId="718" xr:uid="{00000000-0005-0000-0000-000028030000}"/>
    <cellStyle name="Isticanje6 2" xfId="719" xr:uid="{00000000-0005-0000-0000-000029030000}"/>
    <cellStyle name="Isticanje6 2 2" xfId="720" xr:uid="{00000000-0005-0000-0000-00002A030000}"/>
    <cellStyle name="Isticanje6 3" xfId="721" xr:uid="{00000000-0005-0000-0000-00002B030000}"/>
    <cellStyle name="Izlaz 2" xfId="722" xr:uid="{00000000-0005-0000-0000-00002C030000}"/>
    <cellStyle name="Izlaz 2 2" xfId="723" xr:uid="{00000000-0005-0000-0000-00002D030000}"/>
    <cellStyle name="Izračun 2" xfId="724" xr:uid="{00000000-0005-0000-0000-00002E030000}"/>
    <cellStyle name="Izračun 2 2" xfId="725" xr:uid="{00000000-0005-0000-0000-00002F030000}"/>
    <cellStyle name="KOLIČINA" xfId="726" xr:uid="{00000000-0005-0000-0000-000030030000}"/>
    <cellStyle name="kolona A" xfId="727" xr:uid="{00000000-0005-0000-0000-000031030000}"/>
    <cellStyle name="kolona B" xfId="728" xr:uid="{00000000-0005-0000-0000-000032030000}"/>
    <cellStyle name="kolona C" xfId="729" xr:uid="{00000000-0005-0000-0000-000033030000}"/>
    <cellStyle name="kolona D" xfId="730" xr:uid="{00000000-0005-0000-0000-000034030000}"/>
    <cellStyle name="kolona E" xfId="731" xr:uid="{00000000-0005-0000-0000-000035030000}"/>
    <cellStyle name="kolona F" xfId="732" xr:uid="{00000000-0005-0000-0000-000036030000}"/>
    <cellStyle name="kolona G" xfId="733" xr:uid="{00000000-0005-0000-0000-000037030000}"/>
    <cellStyle name="kolona H" xfId="734" xr:uid="{00000000-0005-0000-0000-000038030000}"/>
    <cellStyle name="komadi" xfId="735" xr:uid="{00000000-0005-0000-0000-000039030000}"/>
    <cellStyle name="Link Currency (0)" xfId="736" xr:uid="{00000000-0005-0000-0000-00003A030000}"/>
    <cellStyle name="Link Currency (2)" xfId="737" xr:uid="{00000000-0005-0000-0000-00003B030000}"/>
    <cellStyle name="Link Units (0)" xfId="738" xr:uid="{00000000-0005-0000-0000-00003C030000}"/>
    <cellStyle name="Link Units (1)" xfId="739" xr:uid="{00000000-0005-0000-0000-00003D030000}"/>
    <cellStyle name="Link Units (2)" xfId="740" xr:uid="{00000000-0005-0000-0000-00003E030000}"/>
    <cellStyle name="Linked Cell" xfId="1619" xr:uid="{00000000-0005-0000-0000-00003F030000}"/>
    <cellStyle name="Linked Cell 2" xfId="741" xr:uid="{00000000-0005-0000-0000-000040030000}"/>
    <cellStyle name="Linked Cell 2 2" xfId="742" xr:uid="{00000000-0005-0000-0000-000041030000}"/>
    <cellStyle name="Linked Cell 2 3" xfId="743" xr:uid="{00000000-0005-0000-0000-000042030000}"/>
    <cellStyle name="Linked Cell 3" xfId="744" xr:uid="{00000000-0005-0000-0000-000043030000}"/>
    <cellStyle name="Linked Cell 3 2" xfId="745" xr:uid="{00000000-0005-0000-0000-000044030000}"/>
    <cellStyle name="Linked Cell 3 2 2" xfId="3347" xr:uid="{9F238981-FBAD-4292-9D90-C886B06E5AB2}"/>
    <cellStyle name="Linked Cell 3 3" xfId="2362" xr:uid="{15EA07D3-8D6E-48BD-950B-70E5C4AD892E}"/>
    <cellStyle name="Linked Cell 4" xfId="746" xr:uid="{00000000-0005-0000-0000-000045030000}"/>
    <cellStyle name="Linked Cell 5" xfId="747" xr:uid="{00000000-0005-0000-0000-000046030000}"/>
    <cellStyle name="Linked Cell 6" xfId="748" xr:uid="{00000000-0005-0000-0000-000047030000}"/>
    <cellStyle name="Loše 2" xfId="749" xr:uid="{00000000-0005-0000-0000-000048030000}"/>
    <cellStyle name="Loše 2 2" xfId="750" xr:uid="{00000000-0005-0000-0000-000049030000}"/>
    <cellStyle name="merge" xfId="2363" xr:uid="{5800EB5F-48C9-4155-8EF6-377D66A1E28D}"/>
    <cellStyle name="Milliers [0]_laroux" xfId="751" xr:uid="{00000000-0005-0000-0000-00004A030000}"/>
    <cellStyle name="Milliers_laroux" xfId="752" xr:uid="{00000000-0005-0000-0000-00004B030000}"/>
    <cellStyle name="nabrajanje" xfId="753" xr:uid="{00000000-0005-0000-0000-00004C030000}"/>
    <cellStyle name="napomene_2" xfId="754" xr:uid="{00000000-0005-0000-0000-00004D030000}"/>
    <cellStyle name="Naslov 1 1" xfId="755" xr:uid="{00000000-0005-0000-0000-00004E030000}"/>
    <cellStyle name="Naslov 1 2" xfId="756" xr:uid="{00000000-0005-0000-0000-00004F030000}"/>
    <cellStyle name="Naslov 1 2 2" xfId="757" xr:uid="{00000000-0005-0000-0000-000050030000}"/>
    <cellStyle name="Naslov 1 3" xfId="758" xr:uid="{00000000-0005-0000-0000-000051030000}"/>
    <cellStyle name="Naslov 2 2" xfId="759" xr:uid="{00000000-0005-0000-0000-000052030000}"/>
    <cellStyle name="Naslov 2 2 2" xfId="760" xr:uid="{00000000-0005-0000-0000-000053030000}"/>
    <cellStyle name="Naslov 2 3" xfId="761" xr:uid="{00000000-0005-0000-0000-000054030000}"/>
    <cellStyle name="Naslov 3 2" xfId="762" xr:uid="{00000000-0005-0000-0000-000055030000}"/>
    <cellStyle name="Naslov 3 2 2" xfId="763" xr:uid="{00000000-0005-0000-0000-000056030000}"/>
    <cellStyle name="Naslov 3 3" xfId="764" xr:uid="{00000000-0005-0000-0000-000057030000}"/>
    <cellStyle name="Naslov 4 2" xfId="765" xr:uid="{00000000-0005-0000-0000-000058030000}"/>
    <cellStyle name="Naslov 4 2 2" xfId="766" xr:uid="{00000000-0005-0000-0000-000059030000}"/>
    <cellStyle name="Naslov 4 3" xfId="767" xr:uid="{00000000-0005-0000-0000-00005A030000}"/>
    <cellStyle name="Naslov 5" xfId="768" xr:uid="{00000000-0005-0000-0000-00005B030000}"/>
    <cellStyle name="Naslov 6" xfId="769" xr:uid="{00000000-0005-0000-0000-00005C030000}"/>
    <cellStyle name="naslov stavke" xfId="770" xr:uid="{00000000-0005-0000-0000-00005D030000}"/>
    <cellStyle name="Navadno 6" xfId="771" xr:uid="{00000000-0005-0000-0000-00005E030000}"/>
    <cellStyle name="Navadno_bravarska" xfId="772" xr:uid="{00000000-0005-0000-0000-00005F030000}"/>
    <cellStyle name="Neutral" xfId="773" xr:uid="{00000000-0005-0000-0000-000060030000}"/>
    <cellStyle name="Neutral 2" xfId="774" xr:uid="{00000000-0005-0000-0000-000061030000}"/>
    <cellStyle name="Neutral 2 2" xfId="775" xr:uid="{00000000-0005-0000-0000-000062030000}"/>
    <cellStyle name="Neutral 2 3" xfId="776" xr:uid="{00000000-0005-0000-0000-000063030000}"/>
    <cellStyle name="Neutral 2 4" xfId="777" xr:uid="{00000000-0005-0000-0000-000064030000}"/>
    <cellStyle name="Neutral 3" xfId="778" xr:uid="{00000000-0005-0000-0000-000065030000}"/>
    <cellStyle name="Neutral 3 2" xfId="779" xr:uid="{00000000-0005-0000-0000-000066030000}"/>
    <cellStyle name="Neutral 3 2 2" xfId="3348" xr:uid="{7853A5DA-74A9-47C7-B275-FF06B7CCF894}"/>
    <cellStyle name="Neutral 3 3" xfId="2364" xr:uid="{7D1A692A-7717-4F44-B7ED-6250CBFA6B2C}"/>
    <cellStyle name="Neutral 4" xfId="780" xr:uid="{00000000-0005-0000-0000-000067030000}"/>
    <cellStyle name="Neutral 5" xfId="781" xr:uid="{00000000-0005-0000-0000-000068030000}"/>
    <cellStyle name="Neutral 6" xfId="782" xr:uid="{00000000-0005-0000-0000-000069030000}"/>
    <cellStyle name="Neutralno 2" xfId="783" xr:uid="{00000000-0005-0000-0000-00006A030000}"/>
    <cellStyle name="Neutralno 2 2" xfId="784" xr:uid="{00000000-0005-0000-0000-00006B030000}"/>
    <cellStyle name="Normal - Style1" xfId="785" xr:uid="{00000000-0005-0000-0000-00006D030000}"/>
    <cellStyle name="Normal - Style1 2" xfId="786" xr:uid="{00000000-0005-0000-0000-00006E030000}"/>
    <cellStyle name="Normal 10" xfId="787" xr:uid="{00000000-0005-0000-0000-00006F030000}"/>
    <cellStyle name="Normal 10 10" xfId="1607" xr:uid="{00000000-0005-0000-0000-000070030000}"/>
    <cellStyle name="Normal 10 2" xfId="788" xr:uid="{00000000-0005-0000-0000-000071030000}"/>
    <cellStyle name="Normal 10 2 2" xfId="789" xr:uid="{00000000-0005-0000-0000-000072030000}"/>
    <cellStyle name="Normal 10 2 2 2" xfId="3351" xr:uid="{D1322F16-857B-4F9B-A1C6-07662E2FE6B3}"/>
    <cellStyle name="Normal 10 3" xfId="790" xr:uid="{00000000-0005-0000-0000-000073030000}"/>
    <cellStyle name="Normal 10_Copy of polynesia TROŠKOVNIK v1.90 - sa sanitarijama" xfId="791" xr:uid="{00000000-0005-0000-0000-000074030000}"/>
    <cellStyle name="Normal 100" xfId="792" xr:uid="{00000000-0005-0000-0000-000075030000}"/>
    <cellStyle name="Normal 101" xfId="793" xr:uid="{00000000-0005-0000-0000-000076030000}"/>
    <cellStyle name="Normal 102" xfId="794" xr:uid="{00000000-0005-0000-0000-000077030000}"/>
    <cellStyle name="Normal 103" xfId="795" xr:uid="{00000000-0005-0000-0000-000078030000}"/>
    <cellStyle name="Normal 104" xfId="796" xr:uid="{00000000-0005-0000-0000-000079030000}"/>
    <cellStyle name="Normal 105" xfId="797" xr:uid="{00000000-0005-0000-0000-00007A030000}"/>
    <cellStyle name="Normal 106" xfId="798" xr:uid="{00000000-0005-0000-0000-00007B030000}"/>
    <cellStyle name="Normal 107" xfId="799" xr:uid="{00000000-0005-0000-0000-00007C030000}"/>
    <cellStyle name="Normal 108" xfId="800" xr:uid="{00000000-0005-0000-0000-00007D030000}"/>
    <cellStyle name="Normal 109" xfId="801" xr:uid="{00000000-0005-0000-0000-00007E030000}"/>
    <cellStyle name="Normal 11" xfId="802" xr:uid="{00000000-0005-0000-0000-00007F030000}"/>
    <cellStyle name="Normal 11 2" xfId="803" xr:uid="{00000000-0005-0000-0000-000080030000}"/>
    <cellStyle name="Normal 11 2 2" xfId="804" xr:uid="{00000000-0005-0000-0000-000081030000}"/>
    <cellStyle name="Normal 11 2 3" xfId="3352" xr:uid="{16560D8A-A87F-4BEA-A408-20190DB09F7A}"/>
    <cellStyle name="Normal 11 3" xfId="805" xr:uid="{00000000-0005-0000-0000-000082030000}"/>
    <cellStyle name="Normal 11 3 2" xfId="3353" xr:uid="{02AFAF62-C5EA-4EC0-BE8E-3001655D301B}"/>
    <cellStyle name="Normal 11 4" xfId="806" xr:uid="{00000000-0005-0000-0000-000083030000}"/>
    <cellStyle name="Normal 11 5" xfId="807" xr:uid="{00000000-0005-0000-0000-000084030000}"/>
    <cellStyle name="Normal 110" xfId="808" xr:uid="{00000000-0005-0000-0000-000085030000}"/>
    <cellStyle name="Normal 111" xfId="809" xr:uid="{00000000-0005-0000-0000-000086030000}"/>
    <cellStyle name="Normal 112" xfId="810" xr:uid="{00000000-0005-0000-0000-000087030000}"/>
    <cellStyle name="Normal 113" xfId="811" xr:uid="{00000000-0005-0000-0000-000088030000}"/>
    <cellStyle name="Normal 114" xfId="812" xr:uid="{00000000-0005-0000-0000-000089030000}"/>
    <cellStyle name="Normal 115" xfId="813" xr:uid="{00000000-0005-0000-0000-00008A030000}"/>
    <cellStyle name="Normal 116" xfId="814" xr:uid="{00000000-0005-0000-0000-00008B030000}"/>
    <cellStyle name="Normal 117" xfId="815" xr:uid="{00000000-0005-0000-0000-00008C030000}"/>
    <cellStyle name="Normal 118" xfId="816" xr:uid="{00000000-0005-0000-0000-00008D030000}"/>
    <cellStyle name="Normal 119" xfId="817" xr:uid="{00000000-0005-0000-0000-00008E030000}"/>
    <cellStyle name="Normal 119 2" xfId="818" xr:uid="{00000000-0005-0000-0000-00008F030000}"/>
    <cellStyle name="Normal 119 3" xfId="819" xr:uid="{00000000-0005-0000-0000-000090030000}"/>
    <cellStyle name="Normal 119 4" xfId="820" xr:uid="{00000000-0005-0000-0000-000091030000}"/>
    <cellStyle name="Normal 12" xfId="821" xr:uid="{00000000-0005-0000-0000-000092030000}"/>
    <cellStyle name="Normal 12 2" xfId="822" xr:uid="{00000000-0005-0000-0000-000093030000}"/>
    <cellStyle name="Normal 12 2 2" xfId="3354" xr:uid="{E6E3ED51-E844-44D3-991D-00C7F6C15314}"/>
    <cellStyle name="Normal 12 3" xfId="823" xr:uid="{00000000-0005-0000-0000-000094030000}"/>
    <cellStyle name="Normal 12 3 2" xfId="3355" xr:uid="{96832E64-44BA-43FF-A532-9A096FA10ADA}"/>
    <cellStyle name="Normal 120" xfId="824" xr:uid="{00000000-0005-0000-0000-000095030000}"/>
    <cellStyle name="Normal 121" xfId="825" xr:uid="{00000000-0005-0000-0000-000096030000}"/>
    <cellStyle name="Normal 122" xfId="826" xr:uid="{00000000-0005-0000-0000-000097030000}"/>
    <cellStyle name="Normal 123" xfId="827" xr:uid="{00000000-0005-0000-0000-000098030000}"/>
    <cellStyle name="Normal 124" xfId="828" xr:uid="{00000000-0005-0000-0000-000099030000}"/>
    <cellStyle name="Normal 125" xfId="829" xr:uid="{00000000-0005-0000-0000-00009A030000}"/>
    <cellStyle name="Normal 126" xfId="830" xr:uid="{00000000-0005-0000-0000-00009B030000}"/>
    <cellStyle name="Normal 127" xfId="831" xr:uid="{00000000-0005-0000-0000-00009C030000}"/>
    <cellStyle name="Normal 128" xfId="832" xr:uid="{00000000-0005-0000-0000-00009D030000}"/>
    <cellStyle name="Normal 128 2" xfId="1713" xr:uid="{00000000-0005-0000-0000-00009E030000}"/>
    <cellStyle name="Normal 128 2 2" xfId="2156" xr:uid="{CAF200A5-66F5-45A1-BB40-A5429047E2A8}"/>
    <cellStyle name="Normal 128 2 2 2" xfId="3136" xr:uid="{0CF7FCF4-9ABB-48FC-AB35-6C5121D48B6C}"/>
    <cellStyle name="Normal 128 2 3" xfId="2702" xr:uid="{44D03D2C-A17B-4AD0-AFEC-EBF79C4B1859}"/>
    <cellStyle name="Normal 128 3" xfId="1939" xr:uid="{A5EC9870-380F-44CC-BA89-2219858FB368}"/>
    <cellStyle name="Normal 128 3 2" xfId="2919" xr:uid="{01F46359-0ACD-4500-85BD-3756C300BEF1}"/>
    <cellStyle name="Normal 128 4" xfId="2486" xr:uid="{CCA264BF-7606-4A30-A07D-FD9CF4F47802}"/>
    <cellStyle name="Normal 129" xfId="833" xr:uid="{00000000-0005-0000-0000-00009F030000}"/>
    <cellStyle name="Normal 129 2" xfId="1714" xr:uid="{00000000-0005-0000-0000-0000A0030000}"/>
    <cellStyle name="Normal 129 2 2" xfId="2157" xr:uid="{C01E5C34-08DB-41D6-9B7E-E822BE0FB1A2}"/>
    <cellStyle name="Normal 129 2 2 2" xfId="3137" xr:uid="{719F6002-30E4-48EB-BB3F-FD759ED7CD5F}"/>
    <cellStyle name="Normal 129 2 3" xfId="2703" xr:uid="{8C35D759-AAC1-4E50-B92D-37832252072C}"/>
    <cellStyle name="Normal 129 3" xfId="1940" xr:uid="{EE538DB2-2D99-419E-80FC-731AB14D83E8}"/>
    <cellStyle name="Normal 129 3 2" xfId="2920" xr:uid="{D671B5C3-A39B-43F8-9610-585B6C6C2A08}"/>
    <cellStyle name="Normal 129 4" xfId="2487" xr:uid="{6DAFFE86-EFC9-47DC-BB97-BF65574B5629}"/>
    <cellStyle name="Normal 13" xfId="834" xr:uid="{00000000-0005-0000-0000-0000A1030000}"/>
    <cellStyle name="Normal 13 2" xfId="835" xr:uid="{00000000-0005-0000-0000-0000A2030000}"/>
    <cellStyle name="Normal 13 2 2" xfId="3356" xr:uid="{03763EE4-349D-4162-93EF-38349BE49DF2}"/>
    <cellStyle name="Normal 13 3" xfId="3357" xr:uid="{ED8E74D3-83F1-455D-B5C8-0760B51FC433}"/>
    <cellStyle name="Normal 130" xfId="836" xr:uid="{00000000-0005-0000-0000-0000A3030000}"/>
    <cellStyle name="Normal 131" xfId="837" xr:uid="{00000000-0005-0000-0000-0000A4030000}"/>
    <cellStyle name="Normal 132" xfId="838" xr:uid="{00000000-0005-0000-0000-0000A5030000}"/>
    <cellStyle name="Normal 132 2" xfId="1715" xr:uid="{00000000-0005-0000-0000-0000A6030000}"/>
    <cellStyle name="Normal 132 2 2" xfId="2158" xr:uid="{4230E202-D9D1-44E4-B8A1-503890764F71}"/>
    <cellStyle name="Normal 132 2 2 2" xfId="3138" xr:uid="{F4CD1117-5893-4214-A68D-80AEDFF82574}"/>
    <cellStyle name="Normal 132 2 3" xfId="2704" xr:uid="{6AACEE99-82FE-47B5-863F-064254B0AC48}"/>
    <cellStyle name="Normal 132 3" xfId="1941" xr:uid="{37C53E88-35D7-4067-97B2-4F546DFBDDF9}"/>
    <cellStyle name="Normal 132 3 2" xfId="2921" xr:uid="{F5C82E15-073A-4184-83B0-91204DD53DA4}"/>
    <cellStyle name="Normal 132 4" xfId="2488" xr:uid="{092806AA-E5AC-44E7-B104-82CE533D8FA8}"/>
    <cellStyle name="Normal 133" xfId="839" xr:uid="{00000000-0005-0000-0000-0000A7030000}"/>
    <cellStyle name="Normal 133 2" xfId="1716" xr:uid="{00000000-0005-0000-0000-0000A8030000}"/>
    <cellStyle name="Normal 133 2 2" xfId="2159" xr:uid="{AFDCCF62-C01D-4373-AE7F-A8E8C1326674}"/>
    <cellStyle name="Normal 133 2 2 2" xfId="3139" xr:uid="{5A651E38-CE91-4943-9C09-9048E695526A}"/>
    <cellStyle name="Normal 133 2 3" xfId="2705" xr:uid="{34CA5371-0700-4A37-A94E-106F7800A52A}"/>
    <cellStyle name="Normal 133 3" xfId="1942" xr:uid="{CCE3D374-A023-4613-A287-B5444BE0A841}"/>
    <cellStyle name="Normal 133 3 2" xfId="2922" xr:uid="{49E3A3E5-B696-4EC1-AD26-42526E3007D2}"/>
    <cellStyle name="Normal 133 4" xfId="2489" xr:uid="{E5802CBA-108C-4FC9-8753-E26A5A2791AA}"/>
    <cellStyle name="Normal 134" xfId="840" xr:uid="{00000000-0005-0000-0000-0000A9030000}"/>
    <cellStyle name="Normal 135" xfId="841" xr:uid="{00000000-0005-0000-0000-0000AA030000}"/>
    <cellStyle name="Normal 135 2" xfId="1717" xr:uid="{00000000-0005-0000-0000-0000AB030000}"/>
    <cellStyle name="Normal 135 2 2" xfId="2160" xr:uid="{3BFBEC88-09CF-4D60-88FC-1DD23CB0EAFB}"/>
    <cellStyle name="Normal 135 2 2 2" xfId="3140" xr:uid="{6D1E4948-09F1-4809-9A4E-E2208A064D86}"/>
    <cellStyle name="Normal 135 2 3" xfId="2706" xr:uid="{AB481907-FA3F-4978-8463-80E409C7254F}"/>
    <cellStyle name="Normal 135 3" xfId="1943" xr:uid="{C87362D3-8974-4E77-AE6D-25B6F60EBDF3}"/>
    <cellStyle name="Normal 135 3 2" xfId="2923" xr:uid="{A36C973D-FCA5-4846-B3CC-73F3DA6C67EB}"/>
    <cellStyle name="Normal 135 4" xfId="2490" xr:uid="{CE83C159-7DF1-41B4-BA58-9726BE6A982D}"/>
    <cellStyle name="Normal 136" xfId="842" xr:uid="{00000000-0005-0000-0000-0000AC030000}"/>
    <cellStyle name="Normal 137" xfId="843" xr:uid="{00000000-0005-0000-0000-0000AD030000}"/>
    <cellStyle name="Normal 137 2" xfId="1718" xr:uid="{00000000-0005-0000-0000-0000AE030000}"/>
    <cellStyle name="Normal 137 2 2" xfId="2161" xr:uid="{1B0B7E6B-7C31-4D01-B65C-AF25657B7AB6}"/>
    <cellStyle name="Normal 137 2 2 2" xfId="3141" xr:uid="{416F7D63-32CF-4698-9F57-0F89B33E60C1}"/>
    <cellStyle name="Normal 137 2 3" xfId="2707" xr:uid="{EF7DE2EC-3947-44EA-A129-274E9F9A9AB3}"/>
    <cellStyle name="Normal 137 3" xfId="1944" xr:uid="{A88DE602-5D95-44F7-A6C9-022B1D1B1B0D}"/>
    <cellStyle name="Normal 137 3 2" xfId="2924" xr:uid="{300C44E3-B25F-47DE-BE20-4F42845E513C}"/>
    <cellStyle name="Normal 137 4" xfId="2491" xr:uid="{A6D4C67F-D3F9-453E-9BA5-05A00C94AA41}"/>
    <cellStyle name="Normal 138" xfId="844" xr:uid="{00000000-0005-0000-0000-0000AF030000}"/>
    <cellStyle name="Normal 138 2" xfId="845" xr:uid="{00000000-0005-0000-0000-0000B0030000}"/>
    <cellStyle name="Normal 138 2 2" xfId="1719" xr:uid="{00000000-0005-0000-0000-0000B1030000}"/>
    <cellStyle name="Normal 138 2 2 2" xfId="2162" xr:uid="{E30993D4-60B7-4CD1-9ED5-165062EDFA59}"/>
    <cellStyle name="Normal 138 2 2 2 2" xfId="3142" xr:uid="{09263C6F-54D2-49EE-886A-805D7BD81D6B}"/>
    <cellStyle name="Normal 138 2 2 3" xfId="2708" xr:uid="{09F7F6B4-CBE4-4581-B148-2679C1C9FA71}"/>
    <cellStyle name="Normal 138 2 3" xfId="1945" xr:uid="{F22817FD-2CF4-480F-A555-A24C9F1D6F89}"/>
    <cellStyle name="Normal 138 2 3 2" xfId="2925" xr:uid="{A105A106-B362-421A-9DB8-540F19E5EACE}"/>
    <cellStyle name="Normal 138 2 4" xfId="2492" xr:uid="{973CAAD0-09A5-44A8-B952-00B9F5205668}"/>
    <cellStyle name="Normal 139" xfId="846" xr:uid="{00000000-0005-0000-0000-0000B2030000}"/>
    <cellStyle name="Normal 139 2" xfId="1720" xr:uid="{00000000-0005-0000-0000-0000B3030000}"/>
    <cellStyle name="Normal 139 2 2" xfId="2163" xr:uid="{4225B8F2-2F7B-423C-85B1-963CB59676A6}"/>
    <cellStyle name="Normal 139 2 2 2" xfId="3143" xr:uid="{D4D1BC1D-7F09-4389-B443-C28A04C721FB}"/>
    <cellStyle name="Normal 139 2 3" xfId="2709" xr:uid="{082FB7E9-0E9A-4DA9-800D-BB070F5BAD49}"/>
    <cellStyle name="Normal 139 3" xfId="1946" xr:uid="{0D12E540-9F73-48B7-9A30-85B8FC00CB5E}"/>
    <cellStyle name="Normal 139 3 2" xfId="2926" xr:uid="{C1585363-97FE-46D3-8BB9-B9494303ECE9}"/>
    <cellStyle name="Normal 139 4" xfId="2493" xr:uid="{CE9F2F1D-E973-42D0-8C4C-CAD6AABF1D07}"/>
    <cellStyle name="Normal 14" xfId="847" xr:uid="{00000000-0005-0000-0000-0000B4030000}"/>
    <cellStyle name="Normal 14 2" xfId="848" xr:uid="{00000000-0005-0000-0000-0000B5030000}"/>
    <cellStyle name="Normal 14 2 2" xfId="3359" xr:uid="{F43FB84E-1418-4069-B5A2-42C87DC372C7}"/>
    <cellStyle name="Normal 14 3" xfId="849" xr:uid="{00000000-0005-0000-0000-0000B6030000}"/>
    <cellStyle name="Normal 14 3 2" xfId="3360" xr:uid="{5FBEF2D0-FAD9-4E16-BD94-2E1AC6FE5E65}"/>
    <cellStyle name="Normal 14 4" xfId="850" xr:uid="{00000000-0005-0000-0000-0000B7030000}"/>
    <cellStyle name="Normal 14 5" xfId="851" xr:uid="{00000000-0005-0000-0000-0000B8030000}"/>
    <cellStyle name="Normal 14 6" xfId="2365" xr:uid="{B333A23C-B26B-4DF8-B35A-65AB1E927CB7}"/>
    <cellStyle name="Normal 14 6 2" xfId="3269" xr:uid="{10FAC239-E72B-463C-B85C-21FA90CA7CBF}"/>
    <cellStyle name="Normal 14 7" xfId="3358" xr:uid="{0B62C1FB-916D-4953-995A-D89D68ED0346}"/>
    <cellStyle name="Normal 140" xfId="852" xr:uid="{00000000-0005-0000-0000-0000B9030000}"/>
    <cellStyle name="Normal 141" xfId="853" xr:uid="{00000000-0005-0000-0000-0000BA030000}"/>
    <cellStyle name="Normal 142" xfId="1721" xr:uid="{00000000-0005-0000-0000-0000BB030000}"/>
    <cellStyle name="Normal 142 2" xfId="1722" xr:uid="{00000000-0005-0000-0000-0000BC030000}"/>
    <cellStyle name="Normal 143" xfId="1845" xr:uid="{00000000-0005-0000-0000-0000BD030000}"/>
    <cellStyle name="Normal 143 2" xfId="2283" xr:uid="{33E632A4-E75C-4D1C-A1D4-AF15A528A0D3}"/>
    <cellStyle name="Normal 143 2 2" xfId="3263" xr:uid="{A5B27B13-9998-4AC6-B276-210C48CD26DF}"/>
    <cellStyle name="Normal 143 3" xfId="2829" xr:uid="{EF3C8B4F-6E3B-49D3-8ABA-DB4F0928CB26}"/>
    <cellStyle name="Normal 145" xfId="854" xr:uid="{00000000-0005-0000-0000-0000BE030000}"/>
    <cellStyle name="Normal 146" xfId="855" xr:uid="{00000000-0005-0000-0000-0000BF030000}"/>
    <cellStyle name="Normal 147" xfId="856" xr:uid="{00000000-0005-0000-0000-0000C0030000}"/>
    <cellStyle name="Normal 15" xfId="857" xr:uid="{00000000-0005-0000-0000-0000C1030000}"/>
    <cellStyle name="Normal 15 2" xfId="858" xr:uid="{00000000-0005-0000-0000-0000C2030000}"/>
    <cellStyle name="Normal 15 2 2" xfId="2367" xr:uid="{A9DAEC24-2173-490C-BD46-5D9209F896E4}"/>
    <cellStyle name="Normal 15 2 2 2" xfId="3361" xr:uid="{CF290EBE-74E0-489F-A855-0C6CA764A2AE}"/>
    <cellStyle name="Normal 15 3" xfId="2366" xr:uid="{7F6D3B4F-DA8C-41EE-AFB9-67F197027A02}"/>
    <cellStyle name="Normal 15 3 2" xfId="3362" xr:uid="{9FF4D2A8-7465-4F71-B57C-10E2E73ABE6B}"/>
    <cellStyle name="Normal 150" xfId="859" xr:uid="{00000000-0005-0000-0000-0000C3030000}"/>
    <cellStyle name="Normal 151" xfId="860" xr:uid="{00000000-0005-0000-0000-0000C4030000}"/>
    <cellStyle name="Normal 152" xfId="861" xr:uid="{00000000-0005-0000-0000-0000C5030000}"/>
    <cellStyle name="Normal 153" xfId="862" xr:uid="{00000000-0005-0000-0000-0000C6030000}"/>
    <cellStyle name="Normal 157" xfId="863" xr:uid="{00000000-0005-0000-0000-0000C7030000}"/>
    <cellStyle name="Normal 158" xfId="864" xr:uid="{00000000-0005-0000-0000-0000C8030000}"/>
    <cellStyle name="Normal 16" xfId="865" xr:uid="{00000000-0005-0000-0000-0000C9030000}"/>
    <cellStyle name="Normal 16 2" xfId="866" xr:uid="{00000000-0005-0000-0000-0000CA030000}"/>
    <cellStyle name="Normal 16 2 2" xfId="3363" xr:uid="{D1994559-0CB4-4F6D-AD83-99F48DC1022E}"/>
    <cellStyle name="Normal 16 3" xfId="3364" xr:uid="{21A23C41-E51C-4C54-86C5-5CD17B135783}"/>
    <cellStyle name="Normal 160" xfId="867" xr:uid="{00000000-0005-0000-0000-0000CB030000}"/>
    <cellStyle name="Normal 161" xfId="868" xr:uid="{00000000-0005-0000-0000-0000CC030000}"/>
    <cellStyle name="Normal 17" xfId="4" xr:uid="{00000000-0005-0000-0000-0000CD030000}"/>
    <cellStyle name="Normal 17 2" xfId="869" xr:uid="{00000000-0005-0000-0000-0000CE030000}"/>
    <cellStyle name="Normal 17 2 2" xfId="3365" xr:uid="{243B04BC-2E6A-4C23-8BA0-A3DE16A6B8F8}"/>
    <cellStyle name="Normal 17 3" xfId="3366" xr:uid="{9AE909BD-96BE-454E-966C-C7E75F83E27C}"/>
    <cellStyle name="Normal 18" xfId="870" xr:uid="{00000000-0005-0000-0000-0000CF030000}"/>
    <cellStyle name="Normal 18 2" xfId="871" xr:uid="{00000000-0005-0000-0000-0000D0030000}"/>
    <cellStyle name="Normal 18 2 2" xfId="3367" xr:uid="{D7F254CD-E02F-4C37-A668-6D0DE38B1F85}"/>
    <cellStyle name="Normal 18 3" xfId="2368" xr:uid="{B89F8DC7-AAFA-4654-A770-9A0DA5FA7400}"/>
    <cellStyle name="Normal 19" xfId="872" xr:uid="{00000000-0005-0000-0000-0000D1030000}"/>
    <cellStyle name="Normal 19 2" xfId="873" xr:uid="{00000000-0005-0000-0000-0000D2030000}"/>
    <cellStyle name="Normal 19 2 2" xfId="3368" xr:uid="{F265D281-8FD5-4E64-883E-6109D7E915A6}"/>
    <cellStyle name="Normal 19 3" xfId="3369" xr:uid="{D2093833-AA02-4F13-92F3-3CD4D2D632BA}"/>
    <cellStyle name="Normal 2" xfId="1" xr:uid="{00000000-0005-0000-0000-0000D3030000}"/>
    <cellStyle name="Normal 2 10" xfId="874" xr:uid="{00000000-0005-0000-0000-0000D4030000}"/>
    <cellStyle name="Normal 2 10 2" xfId="875" xr:uid="{00000000-0005-0000-0000-0000D5030000}"/>
    <cellStyle name="Normal 2 11" xfId="876" xr:uid="{00000000-0005-0000-0000-0000D6030000}"/>
    <cellStyle name="Normal 2 11 2" xfId="3370" xr:uid="{7A6E6632-BD74-47D6-8D7B-2C9257B6CF56}"/>
    <cellStyle name="Normal 2 12" xfId="877" xr:uid="{00000000-0005-0000-0000-0000D7030000}"/>
    <cellStyle name="Normal 2 13" xfId="878" xr:uid="{00000000-0005-0000-0000-0000D8030000}"/>
    <cellStyle name="Normal 2 14" xfId="879" xr:uid="{00000000-0005-0000-0000-0000D9030000}"/>
    <cellStyle name="Normal 2 15" xfId="880" xr:uid="{00000000-0005-0000-0000-0000DA030000}"/>
    <cellStyle name="Normal 2 16" xfId="881" xr:uid="{00000000-0005-0000-0000-0000DB030000}"/>
    <cellStyle name="Normal 2 17" xfId="882" xr:uid="{00000000-0005-0000-0000-0000DC030000}"/>
    <cellStyle name="Normal 2 18" xfId="883" xr:uid="{00000000-0005-0000-0000-0000DD030000}"/>
    <cellStyle name="Normal 2 19" xfId="884" xr:uid="{00000000-0005-0000-0000-0000DE030000}"/>
    <cellStyle name="Normal 2 2" xfId="885" xr:uid="{00000000-0005-0000-0000-0000DF030000}"/>
    <cellStyle name="Normal 2 2 2" xfId="886" xr:uid="{00000000-0005-0000-0000-0000E0030000}"/>
    <cellStyle name="Normal 2 2 2 2" xfId="887" xr:uid="{00000000-0005-0000-0000-0000E1030000}"/>
    <cellStyle name="Normal 2 2 2 3" xfId="888" xr:uid="{00000000-0005-0000-0000-0000E2030000}"/>
    <cellStyle name="Normal 2 2 3" xfId="889" xr:uid="{00000000-0005-0000-0000-0000E3030000}"/>
    <cellStyle name="Normal 2 2 3 2" xfId="2370" xr:uid="{AEE19718-0418-492D-A90B-5AB3D292A9B6}"/>
    <cellStyle name="Normal 2 2 3 3" xfId="2369" xr:uid="{8AA9860B-7848-4E1E-BAEC-E93B506A6D11}"/>
    <cellStyle name="Normal 2 2 4" xfId="890" xr:uid="{00000000-0005-0000-0000-0000E4030000}"/>
    <cellStyle name="Normal 2 2 4 2" xfId="3371" xr:uid="{CEF87B46-A564-4F5D-A74C-1A46CD183AD6}"/>
    <cellStyle name="Normal 2 2 5" xfId="891" xr:uid="{00000000-0005-0000-0000-0000E5030000}"/>
    <cellStyle name="Normal 2 2_Copy of Xl0000195" xfId="892" xr:uid="{00000000-0005-0000-0000-0000E6030000}"/>
    <cellStyle name="Normal 2 20" xfId="893" xr:uid="{00000000-0005-0000-0000-0000E7030000}"/>
    <cellStyle name="Normal 2 21" xfId="894" xr:uid="{00000000-0005-0000-0000-0000E8030000}"/>
    <cellStyle name="Normal 2 22" xfId="895" xr:uid="{00000000-0005-0000-0000-0000E9030000}"/>
    <cellStyle name="Normal 2 23" xfId="896" xr:uid="{00000000-0005-0000-0000-0000EA030000}"/>
    <cellStyle name="Normal 2 24" xfId="897" xr:uid="{00000000-0005-0000-0000-0000EB030000}"/>
    <cellStyle name="Normal 2 25" xfId="898" xr:uid="{00000000-0005-0000-0000-0000EC030000}"/>
    <cellStyle name="Normal 2 26" xfId="899" xr:uid="{00000000-0005-0000-0000-0000ED030000}"/>
    <cellStyle name="Normal 2 27" xfId="900" xr:uid="{00000000-0005-0000-0000-0000EE030000}"/>
    <cellStyle name="Normal 2 28" xfId="901" xr:uid="{00000000-0005-0000-0000-0000EF030000}"/>
    <cellStyle name="Normal 2 29" xfId="902" xr:uid="{00000000-0005-0000-0000-0000F0030000}"/>
    <cellStyle name="Normal 2 3" xfId="903" xr:uid="{00000000-0005-0000-0000-0000F1030000}"/>
    <cellStyle name="Normal 2 3 2" xfId="904" xr:uid="{00000000-0005-0000-0000-0000F2030000}"/>
    <cellStyle name="Normal 2 3 2 2" xfId="3372" xr:uid="{8C42AD08-EDC3-4958-AE26-7F2633BDFC9B}"/>
    <cellStyle name="Normal 2 3 3" xfId="905" xr:uid="{00000000-0005-0000-0000-0000F3030000}"/>
    <cellStyle name="Normal 2 3 3 2" xfId="1723" xr:uid="{00000000-0005-0000-0000-0000F4030000}"/>
    <cellStyle name="Normal 2 3 3 2 2" xfId="2164" xr:uid="{5577E874-D325-46FD-A490-D3C97A7B613A}"/>
    <cellStyle name="Normal 2 3 3 2 2 2" xfId="3144" xr:uid="{146FEE45-FDBC-4683-9A8E-D158E559978F}"/>
    <cellStyle name="Normal 2 3 3 2 3" xfId="2710" xr:uid="{CBF1DB1A-88F2-4BF7-BB85-0132D1C0213F}"/>
    <cellStyle name="Normal 2 3 3 3" xfId="1947" xr:uid="{B7705C36-3CFC-42B7-A601-FC5A6BCCEF2B}"/>
    <cellStyle name="Normal 2 3 3 3 2" xfId="2927" xr:uid="{58F398E2-F6B0-444E-96C0-2244E40F51A0}"/>
    <cellStyle name="Normal 2 3 3 4" xfId="2494" xr:uid="{865DA37B-3A20-45CB-9EA5-9ECE254E6D93}"/>
    <cellStyle name="Normal 2 3 4" xfId="906" xr:uid="{00000000-0005-0000-0000-0000F5030000}"/>
    <cellStyle name="Normal 2 3 5" xfId="907" xr:uid="{00000000-0005-0000-0000-0000F6030000}"/>
    <cellStyle name="Normal 2 3 6" xfId="908" xr:uid="{00000000-0005-0000-0000-0000F7030000}"/>
    <cellStyle name="Normal 2 3_Copy of Xl0000195" xfId="909" xr:uid="{00000000-0005-0000-0000-0000F8030000}"/>
    <cellStyle name="Normal 2 30" xfId="910" xr:uid="{00000000-0005-0000-0000-0000F9030000}"/>
    <cellStyle name="Normal 2 31" xfId="911" xr:uid="{00000000-0005-0000-0000-0000FA030000}"/>
    <cellStyle name="Normal 2 32" xfId="912" xr:uid="{00000000-0005-0000-0000-0000FB030000}"/>
    <cellStyle name="Normal 2 33" xfId="913" xr:uid="{00000000-0005-0000-0000-0000FC030000}"/>
    <cellStyle name="Normal 2 34" xfId="914" xr:uid="{00000000-0005-0000-0000-0000FD030000}"/>
    <cellStyle name="Normal 2 35" xfId="915" xr:uid="{00000000-0005-0000-0000-0000FE030000}"/>
    <cellStyle name="Normal 2 36" xfId="916" xr:uid="{00000000-0005-0000-0000-0000FF030000}"/>
    <cellStyle name="Normal 2 37" xfId="917" xr:uid="{00000000-0005-0000-0000-000000040000}"/>
    <cellStyle name="Normal 2 38" xfId="918" xr:uid="{00000000-0005-0000-0000-000001040000}"/>
    <cellStyle name="Normal 2 39" xfId="919" xr:uid="{00000000-0005-0000-0000-000002040000}"/>
    <cellStyle name="Normal 2 4" xfId="920" xr:uid="{00000000-0005-0000-0000-000003040000}"/>
    <cellStyle name="Normal 2 4 2" xfId="921" xr:uid="{00000000-0005-0000-0000-000004040000}"/>
    <cellStyle name="Normal 2 4 2 2" xfId="3373" xr:uid="{F26BCD57-DF43-463E-B7B8-BF0C6A3EFDE3}"/>
    <cellStyle name="Normal 2 4 3" xfId="922" xr:uid="{00000000-0005-0000-0000-000005040000}"/>
    <cellStyle name="Normal 2 4 4" xfId="2371" xr:uid="{B34C69DA-1543-4517-B979-DE7F7427B30C}"/>
    <cellStyle name="Normal 2 4_Copy of Xl0000195" xfId="923" xr:uid="{00000000-0005-0000-0000-000006040000}"/>
    <cellStyle name="Normal 2 40" xfId="924" xr:uid="{00000000-0005-0000-0000-000007040000}"/>
    <cellStyle name="Normal 2 41" xfId="925" xr:uid="{00000000-0005-0000-0000-000008040000}"/>
    <cellStyle name="Normal 2 42" xfId="926" xr:uid="{00000000-0005-0000-0000-000009040000}"/>
    <cellStyle name="Normal 2 43" xfId="927" xr:uid="{00000000-0005-0000-0000-00000A040000}"/>
    <cellStyle name="Normal 2 44" xfId="928" xr:uid="{00000000-0005-0000-0000-00000B040000}"/>
    <cellStyle name="Normal 2 45" xfId="929" xr:uid="{00000000-0005-0000-0000-00000C040000}"/>
    <cellStyle name="Normal 2 46" xfId="930" xr:uid="{00000000-0005-0000-0000-00000D040000}"/>
    <cellStyle name="Normal 2 47" xfId="931" xr:uid="{00000000-0005-0000-0000-00000E040000}"/>
    <cellStyle name="Normal 2 48" xfId="932" xr:uid="{00000000-0005-0000-0000-00000F040000}"/>
    <cellStyle name="Normal 2 49" xfId="933" xr:uid="{00000000-0005-0000-0000-000010040000}"/>
    <cellStyle name="Normal 2 5" xfId="934" xr:uid="{00000000-0005-0000-0000-000011040000}"/>
    <cellStyle name="Normal 2 5 2" xfId="935" xr:uid="{00000000-0005-0000-0000-000012040000}"/>
    <cellStyle name="Normal 2 5 2 2" xfId="3374" xr:uid="{F8319C10-75E6-442C-9304-6774B3F96905}"/>
    <cellStyle name="Normal 2 5 3" xfId="2372" xr:uid="{97DE4044-8714-4D70-AF13-09066C6129DE}"/>
    <cellStyle name="Normal 2 5_Copy of Xl0000195" xfId="936" xr:uid="{00000000-0005-0000-0000-000013040000}"/>
    <cellStyle name="Normal 2 50" xfId="937" xr:uid="{00000000-0005-0000-0000-000014040000}"/>
    <cellStyle name="Normal 2 51" xfId="938" xr:uid="{00000000-0005-0000-0000-000015040000}"/>
    <cellStyle name="Normal 2 52" xfId="939" xr:uid="{00000000-0005-0000-0000-000016040000}"/>
    <cellStyle name="Normal 2 53" xfId="940" xr:uid="{00000000-0005-0000-0000-000017040000}"/>
    <cellStyle name="Normal 2 54" xfId="941" xr:uid="{00000000-0005-0000-0000-000018040000}"/>
    <cellStyle name="Normal 2 55" xfId="942" xr:uid="{00000000-0005-0000-0000-000019040000}"/>
    <cellStyle name="Normal 2 56" xfId="943" xr:uid="{00000000-0005-0000-0000-00001A040000}"/>
    <cellStyle name="Normal 2 57" xfId="1591" xr:uid="{00000000-0005-0000-0000-00001B040000}"/>
    <cellStyle name="Normal 2 57 2" xfId="1724" xr:uid="{00000000-0005-0000-0000-00001C040000}"/>
    <cellStyle name="Normal 2 58" xfId="1593" xr:uid="{00000000-0005-0000-0000-00001D040000}"/>
    <cellStyle name="Normal 2 59" xfId="1594" xr:uid="{00000000-0005-0000-0000-00001E040000}"/>
    <cellStyle name="Normal 2 6" xfId="944" xr:uid="{00000000-0005-0000-0000-00001F040000}"/>
    <cellStyle name="Normal 2 6 2" xfId="945" xr:uid="{00000000-0005-0000-0000-000020040000}"/>
    <cellStyle name="Normal 2 6 2 2" xfId="3375" xr:uid="{8FDF19E8-8E45-4398-9678-A067EC956FCF}"/>
    <cellStyle name="Normal 2 6 3" xfId="2373" xr:uid="{A3732C3D-27E8-4AC7-A582-34DBB6291278}"/>
    <cellStyle name="Normal 2 60" xfId="1595" xr:uid="{00000000-0005-0000-0000-000021040000}"/>
    <cellStyle name="Normal 2 61" xfId="1596" xr:uid="{00000000-0005-0000-0000-000022040000}"/>
    <cellStyle name="Normal 2 62" xfId="1597" xr:uid="{00000000-0005-0000-0000-000023040000}"/>
    <cellStyle name="Normal 2 63" xfId="1598" xr:uid="{00000000-0005-0000-0000-000024040000}"/>
    <cellStyle name="Normal 2 64" xfId="1599" xr:uid="{00000000-0005-0000-0000-000025040000}"/>
    <cellStyle name="Normal 2 65" xfId="1600" xr:uid="{00000000-0005-0000-0000-000026040000}"/>
    <cellStyle name="Normal 2 66" xfId="1601" xr:uid="{00000000-0005-0000-0000-000027040000}"/>
    <cellStyle name="Normal 2 67" xfId="1602" xr:uid="{00000000-0005-0000-0000-000028040000}"/>
    <cellStyle name="Normal 2 7" xfId="946" xr:uid="{00000000-0005-0000-0000-000029040000}"/>
    <cellStyle name="Normal 2 7 2" xfId="3376" xr:uid="{A3FDE29F-887E-4B58-9C2C-FFB1BE56557F}"/>
    <cellStyle name="Normal 2 8" xfId="947" xr:uid="{00000000-0005-0000-0000-00002A040000}"/>
    <cellStyle name="Normal 2 8 2" xfId="3378" xr:uid="{20376704-1B69-4C96-9854-5649C19AFB9F}"/>
    <cellStyle name="Normal 2 8 3" xfId="3377" xr:uid="{A1CC59FA-1D30-42B0-BDF3-93B92B7BD8A5}"/>
    <cellStyle name="Normal 2 9" xfId="948" xr:uid="{00000000-0005-0000-0000-00002B040000}"/>
    <cellStyle name="Normal 2 9 2" xfId="3380" xr:uid="{AF7BA4D2-97A2-4BB7-A936-399BD4317CB0}"/>
    <cellStyle name="Normal 2 9 3" xfId="3379" xr:uid="{867547D1-0DD9-4D66-A854-0834BCD4EA29}"/>
    <cellStyle name="Normal 2_Copy of polynesia TROŠKOVNIK v1.90 - sa sanitarijama" xfId="949" xr:uid="{00000000-0005-0000-0000-00002C040000}"/>
    <cellStyle name="Normal 20" xfId="950" xr:uid="{00000000-0005-0000-0000-00002D040000}"/>
    <cellStyle name="Normal 20 2" xfId="951" xr:uid="{00000000-0005-0000-0000-00002E040000}"/>
    <cellStyle name="Normal 20 2 2" xfId="3381" xr:uid="{2C14E94A-97BD-421B-AFCF-E50539332F1F}"/>
    <cellStyle name="Normal 20 3" xfId="3382" xr:uid="{94672EC8-EFE5-49DF-9B2E-33C662809041}"/>
    <cellStyle name="Normal 20 4" xfId="3383" xr:uid="{1BDCD9CB-A5BF-43AF-830F-E1CE7547954D}"/>
    <cellStyle name="Normal 21" xfId="952" xr:uid="{00000000-0005-0000-0000-00002F040000}"/>
    <cellStyle name="Normal 21 2" xfId="953" xr:uid="{00000000-0005-0000-0000-000030040000}"/>
    <cellStyle name="Normal 21 2 2" xfId="3384" xr:uid="{683F1B13-2978-4FAE-A244-36173D75E973}"/>
    <cellStyle name="Normal 21 3" xfId="954" xr:uid="{00000000-0005-0000-0000-000031040000}"/>
    <cellStyle name="Normal 21 3 2" xfId="3385" xr:uid="{B7DDEEC7-06E7-405C-ACCD-5DA845916182}"/>
    <cellStyle name="Normal 21 4" xfId="955" xr:uid="{00000000-0005-0000-0000-000032040000}"/>
    <cellStyle name="Normal 21 4 2" xfId="3386" xr:uid="{4219810C-786A-40B6-9DDE-AA76682C0E58}"/>
    <cellStyle name="Normal 21 5" xfId="956" xr:uid="{00000000-0005-0000-0000-000033040000}"/>
    <cellStyle name="Normal 21 6" xfId="2374" xr:uid="{0356F2F4-F5A2-468E-A347-3A177A83CA05}"/>
    <cellStyle name="Normal 22" xfId="957" xr:uid="{00000000-0005-0000-0000-000034040000}"/>
    <cellStyle name="Normal 22 2" xfId="2375" xr:uid="{C3C3B9D8-F771-4B48-908C-C0BD04FBAB08}"/>
    <cellStyle name="Normal 22 2 2" xfId="3270" xr:uid="{DF5DC399-E504-48C8-A578-BE83D50AE3DC}"/>
    <cellStyle name="Normal 22 2 3" xfId="3388" xr:uid="{4EA22106-8A06-4E52-B7A6-635408F75AE5}"/>
    <cellStyle name="Normal 22 3" xfId="3387" xr:uid="{5EB5B13E-D6E4-4B96-9E57-A6560605F19D}"/>
    <cellStyle name="Normal 23" xfId="958" xr:uid="{00000000-0005-0000-0000-000035040000}"/>
    <cellStyle name="Normal 23 2" xfId="3390" xr:uid="{B42D3490-6B43-45E3-9FDC-F48400CC2B74}"/>
    <cellStyle name="Normal 23 3" xfId="3389" xr:uid="{CFF65134-0261-4B66-AEC4-843F51FF71E8}"/>
    <cellStyle name="Normal 24" xfId="959" xr:uid="{00000000-0005-0000-0000-000036040000}"/>
    <cellStyle name="Normal 24 2" xfId="3391" xr:uid="{79051EF4-C1D6-4735-A0B2-87FCBD2C35FF}"/>
    <cellStyle name="Normal 25" xfId="960" xr:uid="{00000000-0005-0000-0000-000037040000}"/>
    <cellStyle name="Normal 25 2" xfId="3393" xr:uid="{7744781B-D62C-435A-8DDF-83252EA4B33B}"/>
    <cellStyle name="Normal 25 3" xfId="3392" xr:uid="{88937320-417E-4240-8FC4-68640DFE0CE8}"/>
    <cellStyle name="Normal 26" xfId="961" xr:uid="{00000000-0005-0000-0000-000038040000}"/>
    <cellStyle name="Normal 26 2" xfId="962" xr:uid="{00000000-0005-0000-0000-000039040000}"/>
    <cellStyle name="Normal 26 2 2" xfId="3394" xr:uid="{70F2226F-A18F-49AB-BD94-5A8E26857412}"/>
    <cellStyle name="Normal 27" xfId="963" xr:uid="{00000000-0005-0000-0000-00003A040000}"/>
    <cellStyle name="Normal 27 2" xfId="964" xr:uid="{00000000-0005-0000-0000-00003B040000}"/>
    <cellStyle name="Normal 27 2 2" xfId="3395" xr:uid="{73BB0708-5F57-4FBD-BCA1-D2CFE198D32F}"/>
    <cellStyle name="Normal 28" xfId="965" xr:uid="{00000000-0005-0000-0000-00003C040000}"/>
    <cellStyle name="Normal 28 2" xfId="3396" xr:uid="{0EEF7BB1-F72B-4470-BB99-92FEB69C7C5E}"/>
    <cellStyle name="Normal 28 3" xfId="3397" xr:uid="{C28F0F37-BA7F-4D61-B0CA-076A7F069327}"/>
    <cellStyle name="Normal 29" xfId="966" xr:uid="{00000000-0005-0000-0000-00003D040000}"/>
    <cellStyle name="Normal 29 2" xfId="3399" xr:uid="{C1C80D1E-DB43-48E8-B8D5-FE78BD4B6E3F}"/>
    <cellStyle name="Normal 29 3" xfId="3400" xr:uid="{D7A82837-8E97-4340-BDB2-8A6DD660BA07}"/>
    <cellStyle name="Normal 29 4" xfId="3398" xr:uid="{C0769FA9-0990-48EB-93B6-F698AEC320F8}"/>
    <cellStyle name="Normal 3" xfId="967" xr:uid="{00000000-0005-0000-0000-00003E040000}"/>
    <cellStyle name="Normal 3 10" xfId="968" xr:uid="{00000000-0005-0000-0000-00003F040000}"/>
    <cellStyle name="Normal 3 11" xfId="969" xr:uid="{00000000-0005-0000-0000-000040040000}"/>
    <cellStyle name="Normal 3 11 2" xfId="1725" xr:uid="{00000000-0005-0000-0000-000041040000}"/>
    <cellStyle name="Normal 3 11 2 2" xfId="2165" xr:uid="{3A1BDBE9-02A7-4F2F-8CF6-A628C0A01B16}"/>
    <cellStyle name="Normal 3 11 2 2 2" xfId="3145" xr:uid="{E30CDABC-7F1B-4495-A03F-1107AB6C1B7A}"/>
    <cellStyle name="Normal 3 11 2 3" xfId="2711" xr:uid="{BF0115E4-F6AF-48B1-B1E4-DE614B656B64}"/>
    <cellStyle name="Normal 3 11 3" xfId="1948" xr:uid="{1B2BE354-145A-4E36-94D1-B4676E6933D9}"/>
    <cellStyle name="Normal 3 11 3 2" xfId="2928" xr:uid="{2636B7B8-7DD1-4694-884A-47DF3293AC55}"/>
    <cellStyle name="Normal 3 11 4" xfId="2495" xr:uid="{2A4ED92D-AF40-4731-8E1A-EFA12DD1679F}"/>
    <cellStyle name="Normal 3 12" xfId="1592" xr:uid="{00000000-0005-0000-0000-000042040000}"/>
    <cellStyle name="Normal 3 12 2" xfId="1726" xr:uid="{00000000-0005-0000-0000-000043040000}"/>
    <cellStyle name="Normal 3 13" xfId="2376" xr:uid="{B3A25D7D-39E1-4B4B-A8E3-047025A08AC4}"/>
    <cellStyle name="Normal 3 2" xfId="970" xr:uid="{00000000-0005-0000-0000-000044040000}"/>
    <cellStyle name="Normal 3 2 2" xfId="971" xr:uid="{00000000-0005-0000-0000-000045040000}"/>
    <cellStyle name="Normal 3 2 2 2" xfId="3401" xr:uid="{B382799F-5090-4692-9FD9-F8A99B398FFB}"/>
    <cellStyle name="Normal 3 2 3" xfId="972" xr:uid="{00000000-0005-0000-0000-000046040000}"/>
    <cellStyle name="Normal 3 2 3 2" xfId="1727" xr:uid="{00000000-0005-0000-0000-000047040000}"/>
    <cellStyle name="Normal 3 2 3 2 2" xfId="2166" xr:uid="{44503E90-F19B-4AB7-BA4F-BF67810888ED}"/>
    <cellStyle name="Normal 3 2 3 2 2 2" xfId="3146" xr:uid="{A248A7DA-7E59-42F0-AE94-7AC125BCBED3}"/>
    <cellStyle name="Normal 3 2 3 2 3" xfId="2712" xr:uid="{A2FF83E3-8811-457D-978D-F058ABCB734C}"/>
    <cellStyle name="Normal 3 2 3 3" xfId="1949" xr:uid="{9FF8DB08-4D6C-4D0E-8901-28E3104E04D2}"/>
    <cellStyle name="Normal 3 2 3 3 2" xfId="2929" xr:uid="{9F5B9A0D-506A-4123-9E00-583A98E97C52}"/>
    <cellStyle name="Normal 3 2 3 4" xfId="2496" xr:uid="{23913CDC-0EB5-406A-9E3B-5109655C38F9}"/>
    <cellStyle name="Normal 3 2 4" xfId="973" xr:uid="{00000000-0005-0000-0000-000048040000}"/>
    <cellStyle name="Normal 3 2 5" xfId="2377" xr:uid="{41B4281B-6247-4235-8748-209943487124}"/>
    <cellStyle name="Normal 3 2_Copy of Xl0000195" xfId="974" xr:uid="{00000000-0005-0000-0000-000049040000}"/>
    <cellStyle name="Normal 3 3" xfId="975" xr:uid="{00000000-0005-0000-0000-00004A040000}"/>
    <cellStyle name="Normal 3 3 2" xfId="976" xr:uid="{00000000-0005-0000-0000-00004B040000}"/>
    <cellStyle name="Normal 3 3 2 2" xfId="977" xr:uid="{00000000-0005-0000-0000-00004C040000}"/>
    <cellStyle name="Normal 3 3 3" xfId="978" xr:uid="{00000000-0005-0000-0000-00004D040000}"/>
    <cellStyle name="Normal 3 3 3 2" xfId="3402" xr:uid="{590E2E31-48CB-4B37-A5A8-6D0C86F6C29D}"/>
    <cellStyle name="Normal 3 3 4" xfId="2378" xr:uid="{03E72ACC-9AE8-4729-A90D-3DD1335B7BA8}"/>
    <cellStyle name="Normal 3 3_Copy of Xl0000195" xfId="979" xr:uid="{00000000-0005-0000-0000-00004E040000}"/>
    <cellStyle name="Normal 3 4" xfId="980" xr:uid="{00000000-0005-0000-0000-00004F040000}"/>
    <cellStyle name="Normal 3 4 2" xfId="3403" xr:uid="{BE655B99-96C9-4DA3-931D-5B3553A4304B}"/>
    <cellStyle name="Normal 3 5" xfId="981" xr:uid="{00000000-0005-0000-0000-000050040000}"/>
    <cellStyle name="Normal 3 5 2" xfId="3404" xr:uid="{35284424-2C05-4594-B0B5-F00DAFC9A6B3}"/>
    <cellStyle name="Normal 3 6" xfId="982" xr:uid="{00000000-0005-0000-0000-000051040000}"/>
    <cellStyle name="Normal 3 6 2" xfId="3405" xr:uid="{03992FB7-ECA4-4836-B028-639DF409AC4E}"/>
    <cellStyle name="Normal 3 7" xfId="983" xr:uid="{00000000-0005-0000-0000-000052040000}"/>
    <cellStyle name="Normal 3 7 2" xfId="3406" xr:uid="{86E2BDE9-AD3F-43D4-A7F1-894047F77D24}"/>
    <cellStyle name="Normal 3 8" xfId="984" xr:uid="{00000000-0005-0000-0000-000053040000}"/>
    <cellStyle name="Normal 3 8 2" xfId="3407" xr:uid="{2C1D0020-30D3-48B1-823A-A6A93A657CD8}"/>
    <cellStyle name="Normal 3 9" xfId="985" xr:uid="{00000000-0005-0000-0000-000054040000}"/>
    <cellStyle name="Normal 3_Hotel Materada uređenje soba TROŠKOVNIK 1.0" xfId="986" xr:uid="{00000000-0005-0000-0000-000055040000}"/>
    <cellStyle name="Normal 30" xfId="987" xr:uid="{00000000-0005-0000-0000-000056040000}"/>
    <cellStyle name="Normal 30 2" xfId="3408" xr:uid="{44FC6983-35C3-4BF8-B043-89C9798152CD}"/>
    <cellStyle name="Normal 30 3" xfId="3409" xr:uid="{50539435-0D06-431E-8FC3-E51E497E1456}"/>
    <cellStyle name="Normal 30 4" xfId="3410" xr:uid="{F04E3D0D-DB16-4B6D-B407-DD909A42FD53}"/>
    <cellStyle name="Normal 30 5" xfId="3411" xr:uid="{FDF32B33-B509-4B47-990C-9DAED80BB690}"/>
    <cellStyle name="Normal 31" xfId="988" xr:uid="{00000000-0005-0000-0000-000057040000}"/>
    <cellStyle name="Normal 31 2" xfId="3412" xr:uid="{5D32E37F-920A-410D-A7B1-64B6C7120414}"/>
    <cellStyle name="Normal 32" xfId="989" xr:uid="{00000000-0005-0000-0000-000058040000}"/>
    <cellStyle name="Normal 32 2" xfId="3413" xr:uid="{D43B5CDA-3FCA-4037-8D3B-69886A71D71B}"/>
    <cellStyle name="Normal 33" xfId="990" xr:uid="{00000000-0005-0000-0000-000059040000}"/>
    <cellStyle name="Normal 33 2" xfId="3414" xr:uid="{D167FD9B-CF91-4F9A-9F72-8B9B1C0FF633}"/>
    <cellStyle name="Normal 34" xfId="991" xr:uid="{00000000-0005-0000-0000-00005A040000}"/>
    <cellStyle name="Normal 34 2" xfId="3415" xr:uid="{2D91B38C-4DA3-4A9C-90D4-4E3D6F712353}"/>
    <cellStyle name="Normal 35" xfId="992" xr:uid="{00000000-0005-0000-0000-00005B040000}"/>
    <cellStyle name="Normal 35 2" xfId="993" xr:uid="{00000000-0005-0000-0000-00005C040000}"/>
    <cellStyle name="Normal 35 3" xfId="994" xr:uid="{00000000-0005-0000-0000-00005D040000}"/>
    <cellStyle name="Normal 35 4" xfId="995" xr:uid="{00000000-0005-0000-0000-00005E040000}"/>
    <cellStyle name="Normal 35 5" xfId="996" xr:uid="{00000000-0005-0000-0000-00005F040000}"/>
    <cellStyle name="Normal 35 6" xfId="3416" xr:uid="{81744E99-0DE2-4A1A-B54F-7342F1F7D956}"/>
    <cellStyle name="Normal 36" xfId="997" xr:uid="{00000000-0005-0000-0000-000060040000}"/>
    <cellStyle name="Normal 36 2" xfId="3417" xr:uid="{75D5D984-02EA-46B0-88AE-13FD7D0EEA4D}"/>
    <cellStyle name="Normal 37" xfId="998" xr:uid="{00000000-0005-0000-0000-000061040000}"/>
    <cellStyle name="Normal 37 2" xfId="999" xr:uid="{00000000-0005-0000-0000-000062040000}"/>
    <cellStyle name="Normal 37 3" xfId="1000" xr:uid="{00000000-0005-0000-0000-000063040000}"/>
    <cellStyle name="Normal 37 4" xfId="1001" xr:uid="{00000000-0005-0000-0000-000064040000}"/>
    <cellStyle name="Normal 37 5" xfId="1002" xr:uid="{00000000-0005-0000-0000-000065040000}"/>
    <cellStyle name="Normal 37 6" xfId="3418" xr:uid="{1E84AB96-CD3C-4EB0-8ADA-2BFAFCD4C2EA}"/>
    <cellStyle name="Normal 38" xfId="1003" xr:uid="{00000000-0005-0000-0000-000066040000}"/>
    <cellStyle name="Normal 38 2" xfId="3420" xr:uid="{7CE06A90-1E5C-4365-857A-598D56D38F1B}"/>
    <cellStyle name="Normal 38 3" xfId="3419" xr:uid="{E5C9FE02-24E3-48FA-A5F3-7CBA71CA2A22}"/>
    <cellStyle name="Normal 39" xfId="1004" xr:uid="{00000000-0005-0000-0000-000067040000}"/>
    <cellStyle name="Normal 4" xfId="1005" xr:uid="{00000000-0005-0000-0000-000068040000}"/>
    <cellStyle name="Normal 4 10" xfId="1006" xr:uid="{00000000-0005-0000-0000-000069040000}"/>
    <cellStyle name="Normal 4 2" xfId="1007" xr:uid="{00000000-0005-0000-0000-00006A040000}"/>
    <cellStyle name="Normal 4 2 2" xfId="1008" xr:uid="{00000000-0005-0000-0000-00006B040000}"/>
    <cellStyle name="Normal 4 2 3" xfId="3421" xr:uid="{CEAFA13F-88DD-4CEC-A422-D6502169A1E4}"/>
    <cellStyle name="Normal 4 3" xfId="1009" xr:uid="{00000000-0005-0000-0000-00006C040000}"/>
    <cellStyle name="Normal 4 4" xfId="1010" xr:uid="{00000000-0005-0000-0000-00006D040000}"/>
    <cellStyle name="Normal 4 5" xfId="1011" xr:uid="{00000000-0005-0000-0000-00006E040000}"/>
    <cellStyle name="Normal 4 6" xfId="1012" xr:uid="{00000000-0005-0000-0000-00006F040000}"/>
    <cellStyle name="Normal 4 7" xfId="1013" xr:uid="{00000000-0005-0000-0000-000070040000}"/>
    <cellStyle name="Normal 4 7 2" xfId="1728" xr:uid="{00000000-0005-0000-0000-000071040000}"/>
    <cellStyle name="Normal 4 7 2 2" xfId="2167" xr:uid="{AB971B3C-A0F0-4204-A0B5-3D0765A41AC5}"/>
    <cellStyle name="Normal 4 7 2 2 2" xfId="3147" xr:uid="{8B0A9930-7FFA-42DE-988D-34A877DA014F}"/>
    <cellStyle name="Normal 4 7 2 3" xfId="2713" xr:uid="{B91DCE7E-FDC3-4E9A-9BA4-B9F7CFE8A106}"/>
    <cellStyle name="Normal 4 7 3" xfId="1950" xr:uid="{27947F38-F7AE-430E-846B-2D169A37D94E}"/>
    <cellStyle name="Normal 4 7 3 2" xfId="2930" xr:uid="{75EC6DC4-2FFC-49EF-88B5-13B649CAF202}"/>
    <cellStyle name="Normal 4 7 4" xfId="2497" xr:uid="{BDE1F454-31FA-4A78-8D52-AD6F2D6788A2}"/>
    <cellStyle name="Normal 4_1 OKOLIS hotel Zagreb Porec_23013_06_28" xfId="1014" xr:uid="{00000000-0005-0000-0000-000072040000}"/>
    <cellStyle name="Normal 40" xfId="1015" xr:uid="{00000000-0005-0000-0000-000073040000}"/>
    <cellStyle name="Normal 41" xfId="1016" xr:uid="{00000000-0005-0000-0000-000074040000}"/>
    <cellStyle name="Normal 42" xfId="1017" xr:uid="{00000000-0005-0000-0000-000075040000}"/>
    <cellStyle name="Normal 43" xfId="1018" xr:uid="{00000000-0005-0000-0000-000076040000}"/>
    <cellStyle name="Normal 44" xfId="1019" xr:uid="{00000000-0005-0000-0000-000077040000}"/>
    <cellStyle name="Normal 45" xfId="1020" xr:uid="{00000000-0005-0000-0000-000078040000}"/>
    <cellStyle name="Normal 46" xfId="1021" xr:uid="{00000000-0005-0000-0000-000079040000}"/>
    <cellStyle name="Normal 46 2" xfId="1022" xr:uid="{00000000-0005-0000-0000-00007A040000}"/>
    <cellStyle name="Normal 47" xfId="1023" xr:uid="{00000000-0005-0000-0000-00007B040000}"/>
    <cellStyle name="Normal 47 2" xfId="1024" xr:uid="{00000000-0005-0000-0000-00007C040000}"/>
    <cellStyle name="Normal 48" xfId="1025" xr:uid="{00000000-0005-0000-0000-00007D040000}"/>
    <cellStyle name="Normal 48 2" xfId="1026" xr:uid="{00000000-0005-0000-0000-00007E040000}"/>
    <cellStyle name="Normal 49" xfId="1027" xr:uid="{00000000-0005-0000-0000-00007F040000}"/>
    <cellStyle name="Normal 5" xfId="1028" xr:uid="{00000000-0005-0000-0000-000080040000}"/>
    <cellStyle name="Normal 5 2" xfId="1029" xr:uid="{00000000-0005-0000-0000-000081040000}"/>
    <cellStyle name="Normal 5 2 2" xfId="1030" xr:uid="{00000000-0005-0000-0000-000082040000}"/>
    <cellStyle name="Normal 5 2 2 2" xfId="3424" xr:uid="{E0B97F35-47A1-4AD7-A845-4A99FC2D373C}"/>
    <cellStyle name="Normal 5 2 3" xfId="1031" xr:uid="{00000000-0005-0000-0000-000083040000}"/>
    <cellStyle name="Normal 5 2 3 2" xfId="1032" xr:uid="{00000000-0005-0000-0000-000084040000}"/>
    <cellStyle name="Normal 5 3" xfId="1033" xr:uid="{00000000-0005-0000-0000-000085040000}"/>
    <cellStyle name="Normal 5 3 2" xfId="1034" xr:uid="{00000000-0005-0000-0000-000086040000}"/>
    <cellStyle name="Normal 5 3 3" xfId="3425" xr:uid="{F1127ABB-5A6E-429A-87A1-9B094BE24DFF}"/>
    <cellStyle name="Normal 5 35" xfId="1035" xr:uid="{00000000-0005-0000-0000-000087040000}"/>
    <cellStyle name="Normal 5 4" xfId="1036" xr:uid="{00000000-0005-0000-0000-000088040000}"/>
    <cellStyle name="Normal 5 4 2" xfId="3426" xr:uid="{C46853CC-E997-4B89-A054-8C1889CD8185}"/>
    <cellStyle name="Normal 5 47" xfId="1037" xr:uid="{00000000-0005-0000-0000-000089040000}"/>
    <cellStyle name="Normal 5 5" xfId="1038" xr:uid="{00000000-0005-0000-0000-00008A040000}"/>
    <cellStyle name="Normal 5 5 2" xfId="3427" xr:uid="{FDFB07BC-6DFC-4018-9DDF-443BD577083E}"/>
    <cellStyle name="Normal 5 58" xfId="1039" xr:uid="{00000000-0005-0000-0000-00008B040000}"/>
    <cellStyle name="Normal 5 6" xfId="1040" xr:uid="{00000000-0005-0000-0000-00008C040000}"/>
    <cellStyle name="Normal 5 6 2" xfId="3428" xr:uid="{3FF5CBF0-B1DF-445F-99E1-4DC8DFB8D6BA}"/>
    <cellStyle name="Normal 5 66" xfId="1041" xr:uid="{00000000-0005-0000-0000-00008D040000}"/>
    <cellStyle name="Normal 5 7" xfId="2379" xr:uid="{569C94A3-0BE3-4131-8EF5-DB93998766F9}"/>
    <cellStyle name="Normal 5 7 2" xfId="3271" xr:uid="{3C5D8E01-A5A0-48FC-9408-209892A95872}"/>
    <cellStyle name="Normal 5 7 3" xfId="3429" xr:uid="{CCAE2A84-B61B-46CA-82AD-6E2A2B2106BA}"/>
    <cellStyle name="Normal 5 8" xfId="2380" xr:uid="{9D57E386-1059-4F42-BFB3-CB4A6C364FE5}"/>
    <cellStyle name="Normal 5 8 2" xfId="3430" xr:uid="{1D1030C9-8AF4-4FBE-8E5A-13E591344E5D}"/>
    <cellStyle name="Normal 5 9" xfId="3422" xr:uid="{32D67D73-57DF-458D-8575-D1D984391D32}"/>
    <cellStyle name="Normal 5_1 OKOLIS hotel Zagreb Porec_23013_06_28" xfId="1042" xr:uid="{00000000-0005-0000-0000-00008E040000}"/>
    <cellStyle name="Normal 50" xfId="1043" xr:uid="{00000000-0005-0000-0000-00008F040000}"/>
    <cellStyle name="Normal 51" xfId="1044" xr:uid="{00000000-0005-0000-0000-000090040000}"/>
    <cellStyle name="Normal 52" xfId="1045" xr:uid="{00000000-0005-0000-0000-000091040000}"/>
    <cellStyle name="Normal 53" xfId="1046" xr:uid="{00000000-0005-0000-0000-000092040000}"/>
    <cellStyle name="Normal 54" xfId="1047" xr:uid="{00000000-0005-0000-0000-000093040000}"/>
    <cellStyle name="Normal 54 2" xfId="1048" xr:uid="{00000000-0005-0000-0000-000094040000}"/>
    <cellStyle name="Normal 55" xfId="1049" xr:uid="{00000000-0005-0000-0000-000095040000}"/>
    <cellStyle name="Normal 55 2" xfId="1050" xr:uid="{00000000-0005-0000-0000-000096040000}"/>
    <cellStyle name="Normal 56" xfId="1051" xr:uid="{00000000-0005-0000-0000-000097040000}"/>
    <cellStyle name="Normal 56 2" xfId="1052" xr:uid="{00000000-0005-0000-0000-000098040000}"/>
    <cellStyle name="Normal 57" xfId="1053" xr:uid="{00000000-0005-0000-0000-000099040000}"/>
    <cellStyle name="Normal 58" xfId="1054" xr:uid="{00000000-0005-0000-0000-00009A040000}"/>
    <cellStyle name="Normal 58 2" xfId="1055" xr:uid="{00000000-0005-0000-0000-00009B040000}"/>
    <cellStyle name="Normal 59" xfId="1056" xr:uid="{00000000-0005-0000-0000-00009C040000}"/>
    <cellStyle name="Normal 6" xfId="1057" xr:uid="{00000000-0005-0000-0000-00009D040000}"/>
    <cellStyle name="Normal 6 10" xfId="3349" xr:uid="{14F62BF7-9112-41A8-826A-E3ABC48AE77F}"/>
    <cellStyle name="Normal 6 2" xfId="1058" xr:uid="{00000000-0005-0000-0000-00009E040000}"/>
    <cellStyle name="Normal 6 2 10" xfId="3350" xr:uid="{E6AC3FC5-8AC5-456A-8657-8CC6F28149C2}"/>
    <cellStyle name="Normal 6 2 2" xfId="1059" xr:uid="{00000000-0005-0000-0000-00009F040000}"/>
    <cellStyle name="Normal 6 2 2 2" xfId="1060" xr:uid="{00000000-0005-0000-0000-0000A0040000}"/>
    <cellStyle name="Normal 6 2 2 2 2" xfId="1730" xr:uid="{00000000-0005-0000-0000-0000A1040000}"/>
    <cellStyle name="Normal 6 2 2 2 2 2" xfId="2169" xr:uid="{AB4589C5-93AE-4D81-8EB2-33F3A632F835}"/>
    <cellStyle name="Normal 6 2 2 2 2 2 2" xfId="3149" xr:uid="{C7700DE6-AA0D-46B9-A4EA-E407419FBF52}"/>
    <cellStyle name="Normal 6 2 2 2 2 3" xfId="2715" xr:uid="{4B4DC51D-6477-4ACE-B127-6E2A56387220}"/>
    <cellStyle name="Normal 6 2 2 2 3" xfId="1952" xr:uid="{592A9E3E-86A6-4702-8830-1BBE772208BA}"/>
    <cellStyle name="Normal 6 2 2 2 3 2" xfId="2932" xr:uid="{2BC5A2CE-975E-4D4E-A406-3307304D6F08}"/>
    <cellStyle name="Normal 6 2 2 2 4" xfId="2499" xr:uid="{0C8FECB5-85E4-4BD0-8FD0-A5A19EEC2407}"/>
    <cellStyle name="Normal 6 2 2 3" xfId="1061" xr:uid="{00000000-0005-0000-0000-0000A2040000}"/>
    <cellStyle name="Normal 6 2 2 3 2" xfId="1731" xr:uid="{00000000-0005-0000-0000-0000A3040000}"/>
    <cellStyle name="Normal 6 2 2 3 2 2" xfId="2170" xr:uid="{916919D9-5A95-45F5-AEB5-135AD894D87F}"/>
    <cellStyle name="Normal 6 2 2 3 2 2 2" xfId="3150" xr:uid="{9DB49674-2C2C-4A9D-AE03-CB814F65D792}"/>
    <cellStyle name="Normal 6 2 2 3 2 3" xfId="2716" xr:uid="{72A3918B-18C2-4ED9-B38A-0B7270ED7DDC}"/>
    <cellStyle name="Normal 6 2 2 3 3" xfId="1953" xr:uid="{E06D2122-3CD2-4EAD-93D0-53B0C45992F0}"/>
    <cellStyle name="Normal 6 2 2 3 3 2" xfId="2933" xr:uid="{F2E0914A-A98A-4381-B3C5-AEC7E2E6B360}"/>
    <cellStyle name="Normal 6 2 2 3 4" xfId="2500" xr:uid="{324BC813-3C86-4A90-B6FF-272AD70D08F2}"/>
    <cellStyle name="Normal 6 2 2 4" xfId="1729" xr:uid="{00000000-0005-0000-0000-0000A4040000}"/>
    <cellStyle name="Normal 6 2 2 4 2" xfId="2168" xr:uid="{3AB16DA4-B8E0-41C2-8A2E-F24047E752B3}"/>
    <cellStyle name="Normal 6 2 2 4 2 2" xfId="3148" xr:uid="{F7CC3C81-326F-4DD0-9048-8FE75D411850}"/>
    <cellStyle name="Normal 6 2 2 4 3" xfId="2714" xr:uid="{0FED9999-1FE7-4624-BFE3-E006A8EEA84E}"/>
    <cellStyle name="Normal 6 2 2 5" xfId="1951" xr:uid="{7ABC526B-F58F-431F-B9D0-3389CDE432A5}"/>
    <cellStyle name="Normal 6 2 2 5 2" xfId="2931" xr:uid="{44662A5D-10CD-4730-8E30-994C0D5C6907}"/>
    <cellStyle name="Normal 6 2 2 6" xfId="2498" xr:uid="{2887AB6B-4A0E-4E23-90D7-C7D9386E441A}"/>
    <cellStyle name="Normal 6 2 2_LOKAL G7 Vukovar-Robna kuća" xfId="1062" xr:uid="{00000000-0005-0000-0000-0000A5040000}"/>
    <cellStyle name="Normal 6 2 3" xfId="1063" xr:uid="{00000000-0005-0000-0000-0000A6040000}"/>
    <cellStyle name="Normal 6 2 3 2" xfId="1064" xr:uid="{00000000-0005-0000-0000-0000A7040000}"/>
    <cellStyle name="Normal 6 2 3 2 2" xfId="1733" xr:uid="{00000000-0005-0000-0000-0000A8040000}"/>
    <cellStyle name="Normal 6 2 3 2 2 2" xfId="2172" xr:uid="{05BE2B43-F98B-4E48-AD51-DC3B75A1C233}"/>
    <cellStyle name="Normal 6 2 3 2 2 2 2" xfId="3152" xr:uid="{6BCCFCA4-5705-4BCC-AC13-D6BDD6014109}"/>
    <cellStyle name="Normal 6 2 3 2 2 3" xfId="2718" xr:uid="{1FDA40B6-665F-4AD6-AD01-EA13A99E16F6}"/>
    <cellStyle name="Normal 6 2 3 2 3" xfId="1955" xr:uid="{CE71DCBD-55B5-4082-90AB-8E32EF24A4DE}"/>
    <cellStyle name="Normal 6 2 3 2 3 2" xfId="2935" xr:uid="{389F18C9-65BA-442F-B638-384470FCE41E}"/>
    <cellStyle name="Normal 6 2 3 2 4" xfId="2502" xr:uid="{4E0DE9F2-B551-4F26-A547-462FADA8D565}"/>
    <cellStyle name="Normal 6 2 3 3" xfId="1732" xr:uid="{00000000-0005-0000-0000-0000A9040000}"/>
    <cellStyle name="Normal 6 2 3 3 2" xfId="2171" xr:uid="{9104B937-591C-4A5E-8203-E2834F066D62}"/>
    <cellStyle name="Normal 6 2 3 3 2 2" xfId="3151" xr:uid="{70511EF3-A9D3-4F75-A55C-C389C08BAE9D}"/>
    <cellStyle name="Normal 6 2 3 3 3" xfId="2717" xr:uid="{97195981-3E71-405D-96A4-245FEEE0EB0B}"/>
    <cellStyle name="Normal 6 2 3 4" xfId="1954" xr:uid="{E32F6F1C-8200-4171-87A8-3A4A0328691C}"/>
    <cellStyle name="Normal 6 2 3 4 2" xfId="2934" xr:uid="{5C4EDD5C-C05A-456A-907A-1D7E311AED83}"/>
    <cellStyle name="Normal 6 2 3 5" xfId="2501" xr:uid="{FB2D4A07-C5AC-4C69-97A6-DC98D3C58792}"/>
    <cellStyle name="Normal 6 2 3_LOKAL G7 Vukovar-Robna kuća" xfId="1065" xr:uid="{00000000-0005-0000-0000-0000AA040000}"/>
    <cellStyle name="Normal 6 2 4" xfId="1066" xr:uid="{00000000-0005-0000-0000-0000AB040000}"/>
    <cellStyle name="Normal 6 2 4 2" xfId="1734" xr:uid="{00000000-0005-0000-0000-0000AC040000}"/>
    <cellStyle name="Normal 6 2 4 2 2" xfId="2173" xr:uid="{7BFA2C8B-59B7-4C0D-A8B7-2BBF55C561B6}"/>
    <cellStyle name="Normal 6 2 4 2 2 2" xfId="3153" xr:uid="{8643BFE8-1D3E-451F-A0B7-46D73B70162D}"/>
    <cellStyle name="Normal 6 2 4 2 3" xfId="2719" xr:uid="{A6EDF56E-7861-484D-89CF-BF80E625D54D}"/>
    <cellStyle name="Normal 6 2 4 3" xfId="1956" xr:uid="{1BE4C4AF-5186-42CB-8853-097773D7777B}"/>
    <cellStyle name="Normal 6 2 4 3 2" xfId="2936" xr:uid="{E3D0B5EB-D083-47E1-AC2A-2C6E4E705A86}"/>
    <cellStyle name="Normal 6 2 4 4" xfId="2503" xr:uid="{2526CB8E-EDED-4D52-8C86-E38EF0F71DE1}"/>
    <cellStyle name="Normal 6 2 5" xfId="1067" xr:uid="{00000000-0005-0000-0000-0000AD040000}"/>
    <cellStyle name="Normal 6 2 5 2" xfId="1735" xr:uid="{00000000-0005-0000-0000-0000AE040000}"/>
    <cellStyle name="Normal 6 2 5 2 2" xfId="2174" xr:uid="{384CED29-69C6-4139-AD9D-8D14AA3E2323}"/>
    <cellStyle name="Normal 6 2 5 2 2 2" xfId="3154" xr:uid="{A146EE3F-9F13-44A8-B715-080044AA555F}"/>
    <cellStyle name="Normal 6 2 5 2 3" xfId="2720" xr:uid="{52BCDA33-6EF4-479F-A654-F4D4C6A319C5}"/>
    <cellStyle name="Normal 6 2 5 3" xfId="1957" xr:uid="{C13D58A3-A968-461B-A699-F00215632DD4}"/>
    <cellStyle name="Normal 6 2 5 3 2" xfId="2937" xr:uid="{26AC065A-9D0F-4D93-A2C7-6933DBCC7838}"/>
    <cellStyle name="Normal 6 2 5 4" xfId="2504" xr:uid="{2E36B625-D9B7-41B4-BEAE-ACE83D17A3DD}"/>
    <cellStyle name="Normal 6 2 6" xfId="1068" xr:uid="{00000000-0005-0000-0000-0000AF040000}"/>
    <cellStyle name="Normal 6 2 7" xfId="1069" xr:uid="{00000000-0005-0000-0000-0000B0040000}"/>
    <cellStyle name="Normal 6 2 8" xfId="3432" xr:uid="{0BAF4978-7DC5-4296-9D6B-A0C21C2B183C}"/>
    <cellStyle name="Normal 6 2 9" xfId="3466" xr:uid="{80B77091-8A8C-4B7D-ABD6-AE6D0BF66442}"/>
    <cellStyle name="Normal 6 2_LOKAL G7 Vukovar-Robna kuća" xfId="1070" xr:uid="{00000000-0005-0000-0000-0000B1040000}"/>
    <cellStyle name="Normal 6 24" xfId="1608" xr:uid="{00000000-0005-0000-0000-0000B2040000}"/>
    <cellStyle name="Normal 6 3" xfId="1071" xr:uid="{00000000-0005-0000-0000-0000B3040000}"/>
    <cellStyle name="Normal 6 3 2" xfId="1072" xr:uid="{00000000-0005-0000-0000-0000B4040000}"/>
    <cellStyle name="Normal 6 3 2 2" xfId="1736" xr:uid="{00000000-0005-0000-0000-0000B5040000}"/>
    <cellStyle name="Normal 6 3 2 2 2" xfId="2175" xr:uid="{35AFFDF8-B1F9-4F8D-A722-628E8904B0BB}"/>
    <cellStyle name="Normal 6 3 2 2 2 2" xfId="3155" xr:uid="{B1F72FC3-2B19-4413-97BA-5CAEB855F286}"/>
    <cellStyle name="Normal 6 3 2 2 3" xfId="2721" xr:uid="{B1C9BADE-AE3A-4358-AE54-6544ABC45AFF}"/>
    <cellStyle name="Normal 6 3 2 3" xfId="1958" xr:uid="{825D85F9-6767-4BE4-BF61-4ECCD3CD23A7}"/>
    <cellStyle name="Normal 6 3 2 3 2" xfId="2938" xr:uid="{6E136635-5FB4-4E92-9D0D-9A68F8EB26F3}"/>
    <cellStyle name="Normal 6 3 2 4" xfId="2505" xr:uid="{1DC913E6-7947-410D-857A-BE3C64AE1458}"/>
    <cellStyle name="Normal 6 3 3" xfId="1073" xr:uid="{00000000-0005-0000-0000-0000B6040000}"/>
    <cellStyle name="Normal 6 3 3 2" xfId="1737" xr:uid="{00000000-0005-0000-0000-0000B7040000}"/>
    <cellStyle name="Normal 6 3 3 2 2" xfId="2176" xr:uid="{0BA9CDB1-ADE8-4E22-8F98-F9D12F0E1655}"/>
    <cellStyle name="Normal 6 3 3 2 2 2" xfId="3156" xr:uid="{6B1647E1-0057-4F6B-832F-626A131A9364}"/>
    <cellStyle name="Normal 6 3 3 2 3" xfId="2722" xr:uid="{D03B24B2-18CE-4EFE-B96A-1FB7298D9AD2}"/>
    <cellStyle name="Normal 6 3 3 3" xfId="1959" xr:uid="{205BD536-AA19-4A39-A806-4352C81962AD}"/>
    <cellStyle name="Normal 6 3 3 3 2" xfId="2939" xr:uid="{30303DB5-3AA8-4065-B9D2-DAD08E3DD089}"/>
    <cellStyle name="Normal 6 3 3 4" xfId="2506" xr:uid="{8F231C88-3EB5-4640-8424-6188602FF512}"/>
    <cellStyle name="Normal 6 3 4" xfId="1074" xr:uid="{00000000-0005-0000-0000-0000B8040000}"/>
    <cellStyle name="Normal 6 3 5" xfId="3433" xr:uid="{59F75439-C8A7-4137-8B1D-3B3AF666200A}"/>
    <cellStyle name="Normal 6 3_LOKAL G7 Vukovar-Robna kuća" xfId="1075" xr:uid="{00000000-0005-0000-0000-0000B9040000}"/>
    <cellStyle name="Normal 6 4" xfId="1076" xr:uid="{00000000-0005-0000-0000-0000BA040000}"/>
    <cellStyle name="Normal 6 4 2" xfId="1077" xr:uid="{00000000-0005-0000-0000-0000BB040000}"/>
    <cellStyle name="Normal 6 4 3" xfId="1738" xr:uid="{00000000-0005-0000-0000-0000BC040000}"/>
    <cellStyle name="Normal 6 4 3 2" xfId="2177" xr:uid="{3397D212-0C87-43BF-9F3A-2A81CED99D7C}"/>
    <cellStyle name="Normal 6 4 3 2 2" xfId="3157" xr:uid="{52D2BDDB-3920-4DE7-952A-F76585641A37}"/>
    <cellStyle name="Normal 6 4 3 3" xfId="2723" xr:uid="{CC24D7C8-0AA1-4560-89EE-653D86769D7D}"/>
    <cellStyle name="Normal 6 4 4" xfId="1960" xr:uid="{4A8F9048-1BEB-455F-A019-74C997ED8E61}"/>
    <cellStyle name="Normal 6 4 4 2" xfId="2940" xr:uid="{97B9A3BB-D9D3-4660-B967-2221BA200FD4}"/>
    <cellStyle name="Normal 6 4 5" xfId="2507" xr:uid="{8DF57F49-2AE4-437C-9F68-108F9D5A5489}"/>
    <cellStyle name="Normal 6 4 6" xfId="3434" xr:uid="{EC1FF143-DBDB-4D55-8D9A-ADD5B184C03A}"/>
    <cellStyle name="Normal 6 5" xfId="1078" xr:uid="{00000000-0005-0000-0000-0000BD040000}"/>
    <cellStyle name="Normal 6 5 2" xfId="1739" xr:uid="{00000000-0005-0000-0000-0000BE040000}"/>
    <cellStyle name="Normal 6 5 2 2" xfId="2178" xr:uid="{FC38D488-061A-4A02-9BFB-07AFC9318906}"/>
    <cellStyle name="Normal 6 5 2 2 2" xfId="3158" xr:uid="{5CDD8E62-20DA-4E6C-8000-54341FE0C5D8}"/>
    <cellStyle name="Normal 6 5 2 3" xfId="2724" xr:uid="{9CEFFD06-A374-4CC4-BF34-B94C9BCA3E92}"/>
    <cellStyle name="Normal 6 5 3" xfId="1961" xr:uid="{BD3401B8-5A61-410B-81C5-3FF69F98BFF3}"/>
    <cellStyle name="Normal 6 5 3 2" xfId="2941" xr:uid="{706C83F1-2867-4131-A8F4-27A5D3ABC2BE}"/>
    <cellStyle name="Normal 6 5 4" xfId="2508" xr:uid="{2C5A5312-30EF-4D78-AC98-98E48B89BD6B}"/>
    <cellStyle name="Normal 6 5 5" xfId="3435" xr:uid="{E2B1FDD7-B9E3-4151-949A-97A66F008414}"/>
    <cellStyle name="Normal 6 6" xfId="1079" xr:uid="{00000000-0005-0000-0000-0000BF040000}"/>
    <cellStyle name="Normal 6 7" xfId="2381" xr:uid="{6EC8C873-B758-4ED6-9FE0-1B9F52C49638}"/>
    <cellStyle name="Normal 6 8" xfId="3431" xr:uid="{448DDCE5-B872-46B0-BF5C-60BF6EA48970}"/>
    <cellStyle name="Normal 6 9" xfId="3465" xr:uid="{3987A58C-6679-40B4-9135-4DD788C7049E}"/>
    <cellStyle name="Normal 6_LOKAL G7 Vukovar-Robna kuća" xfId="1080" xr:uid="{00000000-0005-0000-0000-0000C0040000}"/>
    <cellStyle name="Normal 60" xfId="1081" xr:uid="{00000000-0005-0000-0000-0000C1040000}"/>
    <cellStyle name="Normal 61" xfId="1082" xr:uid="{00000000-0005-0000-0000-0000C2040000}"/>
    <cellStyle name="Normal 62" xfId="1083" xr:uid="{00000000-0005-0000-0000-0000C3040000}"/>
    <cellStyle name="Normal 63" xfId="1084" xr:uid="{00000000-0005-0000-0000-0000C4040000}"/>
    <cellStyle name="Normal 64" xfId="1085" xr:uid="{00000000-0005-0000-0000-0000C5040000}"/>
    <cellStyle name="Normal 65" xfId="1086" xr:uid="{00000000-0005-0000-0000-0000C6040000}"/>
    <cellStyle name="Normal 65 2" xfId="1740" xr:uid="{00000000-0005-0000-0000-0000C7040000}"/>
    <cellStyle name="Normal 65 2 2" xfId="2179" xr:uid="{1059E4CA-B37A-47D5-8EE0-287568A7B5FA}"/>
    <cellStyle name="Normal 65 2 2 2" xfId="3159" xr:uid="{3F235AA2-20D4-4F08-BC78-61F421BDA3F4}"/>
    <cellStyle name="Normal 65 2 3" xfId="2725" xr:uid="{C0B3C445-6995-4BD4-8F58-4D6A4E2BE3A9}"/>
    <cellStyle name="Normal 65 3" xfId="1962" xr:uid="{4EDA5075-F9EF-4551-B181-C200C682FA71}"/>
    <cellStyle name="Normal 65 3 2" xfId="2942" xr:uid="{CE9FB4D9-EBF5-48EB-8C08-ED02F2122B77}"/>
    <cellStyle name="Normal 65 4" xfId="2509" xr:uid="{0202F791-EE5F-4E40-9BB9-D8FB7E4408B1}"/>
    <cellStyle name="Normal 66" xfId="1087" xr:uid="{00000000-0005-0000-0000-0000C8040000}"/>
    <cellStyle name="Normal 67" xfId="1088" xr:uid="{00000000-0005-0000-0000-0000C9040000}"/>
    <cellStyle name="Normal 67 2" xfId="1741" xr:uid="{00000000-0005-0000-0000-0000CA040000}"/>
    <cellStyle name="Normal 67 2 2" xfId="2180" xr:uid="{B09755DF-7CE7-4227-9B1F-47074765C9BD}"/>
    <cellStyle name="Normal 67 2 2 2" xfId="3160" xr:uid="{4D93166A-2515-4A31-A22D-EAB8A315816D}"/>
    <cellStyle name="Normal 67 2 3" xfId="2726" xr:uid="{5C33AB50-B654-473F-B89C-1DE5FE1DB4ED}"/>
    <cellStyle name="Normal 67 3" xfId="1963" xr:uid="{69EEFFC3-AE40-411E-A2CA-F9780C4DBFA2}"/>
    <cellStyle name="Normal 67 3 2" xfId="2943" xr:uid="{19773BB3-D8B0-4AD8-94D0-CFE5683B65B8}"/>
    <cellStyle name="Normal 67 4" xfId="2510" xr:uid="{03F08EFC-C130-44AC-91C0-C1C065AE2376}"/>
    <cellStyle name="Normal 68" xfId="1089" xr:uid="{00000000-0005-0000-0000-0000CB040000}"/>
    <cellStyle name="Normal 69" xfId="1090" xr:uid="{00000000-0005-0000-0000-0000CC040000}"/>
    <cellStyle name="Normal 7" xfId="1091" xr:uid="{00000000-0005-0000-0000-0000CD040000}"/>
    <cellStyle name="Normal 7 10" xfId="1092" xr:uid="{00000000-0005-0000-0000-0000CE040000}"/>
    <cellStyle name="Normal 7 11" xfId="1093" xr:uid="{00000000-0005-0000-0000-0000CF040000}"/>
    <cellStyle name="Normal 7 12" xfId="1094" xr:uid="{00000000-0005-0000-0000-0000D0040000}"/>
    <cellStyle name="Normal 7 13" xfId="1095" xr:uid="{00000000-0005-0000-0000-0000D1040000}"/>
    <cellStyle name="Normal 7 14" xfId="1096" xr:uid="{00000000-0005-0000-0000-0000D2040000}"/>
    <cellStyle name="Normal 7 15" xfId="1097" xr:uid="{00000000-0005-0000-0000-0000D3040000}"/>
    <cellStyle name="Normal 7 16" xfId="1098" xr:uid="{00000000-0005-0000-0000-0000D4040000}"/>
    <cellStyle name="Normal 7 17" xfId="1099" xr:uid="{00000000-0005-0000-0000-0000D5040000}"/>
    <cellStyle name="Normal 7 18" xfId="1100" xr:uid="{00000000-0005-0000-0000-0000D6040000}"/>
    <cellStyle name="Normal 7 2" xfId="1101" xr:uid="{00000000-0005-0000-0000-0000D7040000}"/>
    <cellStyle name="Normal 7 2 2" xfId="1102" xr:uid="{00000000-0005-0000-0000-0000D8040000}"/>
    <cellStyle name="Normal 7 2 2 2" xfId="3436" xr:uid="{27135754-5B79-489D-8933-AFA52E368222}"/>
    <cellStyle name="Normal 7 3" xfId="1103" xr:uid="{00000000-0005-0000-0000-0000D9040000}"/>
    <cellStyle name="Normal 7 3 2" xfId="1104" xr:uid="{00000000-0005-0000-0000-0000DA040000}"/>
    <cellStyle name="Normal 7 3 3" xfId="2382" xr:uid="{CDF7AA8A-0090-46CD-AA1F-967717CEA146}"/>
    <cellStyle name="Normal 7 4" xfId="1105" xr:uid="{00000000-0005-0000-0000-0000DB040000}"/>
    <cellStyle name="Normal 7 5" xfId="1106" xr:uid="{00000000-0005-0000-0000-0000DC040000}"/>
    <cellStyle name="Normal 7 5 2" xfId="2383" xr:uid="{8FF014FB-9CDF-4464-9B1E-E7E85A578817}"/>
    <cellStyle name="Normal 7 6" xfId="1107" xr:uid="{00000000-0005-0000-0000-0000DD040000}"/>
    <cellStyle name="Normal 7 7" xfId="1108" xr:uid="{00000000-0005-0000-0000-0000DE040000}"/>
    <cellStyle name="Normal 7 8" xfId="1109" xr:uid="{00000000-0005-0000-0000-0000DF040000}"/>
    <cellStyle name="Normal 7 9" xfId="1110" xr:uid="{00000000-0005-0000-0000-0000E0040000}"/>
    <cellStyle name="Normal 7_2009_06_03_tender_politin_PARCELACIJA - S formom" xfId="1111" xr:uid="{00000000-0005-0000-0000-0000E1040000}"/>
    <cellStyle name="Normal 70" xfId="1112" xr:uid="{00000000-0005-0000-0000-0000E2040000}"/>
    <cellStyle name="Normal 71" xfId="1113" xr:uid="{00000000-0005-0000-0000-0000E3040000}"/>
    <cellStyle name="Normal 72" xfId="1114" xr:uid="{00000000-0005-0000-0000-0000E4040000}"/>
    <cellStyle name="Normal 73" xfId="1115" xr:uid="{00000000-0005-0000-0000-0000E5040000}"/>
    <cellStyle name="Normal 74" xfId="1116" xr:uid="{00000000-0005-0000-0000-0000E6040000}"/>
    <cellStyle name="Normal 75" xfId="1117" xr:uid="{00000000-0005-0000-0000-0000E7040000}"/>
    <cellStyle name="Normal 76" xfId="1118" xr:uid="{00000000-0005-0000-0000-0000E8040000}"/>
    <cellStyle name="Normal 76 2" xfId="1742" xr:uid="{00000000-0005-0000-0000-0000E9040000}"/>
    <cellStyle name="Normal 76 2 2" xfId="2181" xr:uid="{8068B7A3-C8CE-4329-8C6E-EF72FA6EE9E8}"/>
    <cellStyle name="Normal 76 2 2 2" xfId="3161" xr:uid="{D44B35B9-FC32-448F-825B-815D3F38888E}"/>
    <cellStyle name="Normal 76 2 3" xfId="2727" xr:uid="{1C18AC3E-8154-415B-9182-824A80C73D83}"/>
    <cellStyle name="Normal 76 3" xfId="1964" xr:uid="{7B872A01-23F0-4E40-8BB2-56E67EBDBD13}"/>
    <cellStyle name="Normal 76 3 2" xfId="2944" xr:uid="{C2F75E8C-9E36-4C70-9185-8D761A6D9B88}"/>
    <cellStyle name="Normal 76 4" xfId="2511" xr:uid="{9A998EAA-3273-47B4-AC6E-2E0910841940}"/>
    <cellStyle name="Normal 77" xfId="1119" xr:uid="{00000000-0005-0000-0000-0000EA040000}"/>
    <cellStyle name="Normal 77 2" xfId="1743" xr:uid="{00000000-0005-0000-0000-0000EB040000}"/>
    <cellStyle name="Normal 77 2 2" xfId="2182" xr:uid="{7F068677-D516-45E2-9BC2-406451BD84EF}"/>
    <cellStyle name="Normal 77 2 2 2" xfId="3162" xr:uid="{3D5756B5-7DE6-4FEF-BE07-A960412A5CC4}"/>
    <cellStyle name="Normal 77 2 3" xfId="2728" xr:uid="{54E1F7E0-01CA-4002-B173-EF0356127D52}"/>
    <cellStyle name="Normal 77 3" xfId="1965" xr:uid="{B6AFF5B6-79AA-4B32-83B4-5CD39C8D9464}"/>
    <cellStyle name="Normal 77 3 2" xfId="2945" xr:uid="{57EF3BF3-72C3-4222-A5ED-890CF7AE8A37}"/>
    <cellStyle name="Normal 77 4" xfId="2512" xr:uid="{BAC461C6-6BFB-4054-8725-0D41BFB6061A}"/>
    <cellStyle name="Normal 78" xfId="1120" xr:uid="{00000000-0005-0000-0000-0000EC040000}"/>
    <cellStyle name="Normal 78 2" xfId="1744" xr:uid="{00000000-0005-0000-0000-0000ED040000}"/>
    <cellStyle name="Normal 78 2 2" xfId="2183" xr:uid="{9440E6AF-C4E7-495B-B134-5B9D7AFC3B08}"/>
    <cellStyle name="Normal 78 2 2 2" xfId="3163" xr:uid="{247F0B33-DAA8-4C6F-AE3A-F47561F16E2E}"/>
    <cellStyle name="Normal 78 2 3" xfId="2729" xr:uid="{0575B284-DA9E-41DB-8C77-1B1F221E8AD9}"/>
    <cellStyle name="Normal 78 3" xfId="1966" xr:uid="{A0323EB2-AAF7-45C5-82CD-530994A455AD}"/>
    <cellStyle name="Normal 78 3 2" xfId="2946" xr:uid="{DD975238-3DBC-4A9A-9371-F17B1B7A10D1}"/>
    <cellStyle name="Normal 78 4" xfId="2513" xr:uid="{C621FEC3-D458-42DD-9FCF-BA69F433D100}"/>
    <cellStyle name="Normal 79" xfId="1121" xr:uid="{00000000-0005-0000-0000-0000EE040000}"/>
    <cellStyle name="Normal 79 2" xfId="1745" xr:uid="{00000000-0005-0000-0000-0000EF040000}"/>
    <cellStyle name="Normal 79 2 2" xfId="2184" xr:uid="{190D497B-1A64-4C71-80FE-492229E15D8A}"/>
    <cellStyle name="Normal 79 2 2 2" xfId="3164" xr:uid="{D214C2B6-CB2B-4641-9A01-A1F699A57895}"/>
    <cellStyle name="Normal 79 2 3" xfId="2730" xr:uid="{10DD6622-E51E-41BF-B65D-F3E3020AB5BD}"/>
    <cellStyle name="Normal 79 3" xfId="1967" xr:uid="{3834D917-672C-41EA-B726-305C07496FBA}"/>
    <cellStyle name="Normal 79 3 2" xfId="2947" xr:uid="{64A04A3C-98B7-4283-86D5-45B17D85252F}"/>
    <cellStyle name="Normal 79 4" xfId="2514" xr:uid="{2AEA3374-56F9-45C9-AD94-49FAD5B94FFC}"/>
    <cellStyle name="Normal 8" xfId="1122" xr:uid="{00000000-0005-0000-0000-0000F0040000}"/>
    <cellStyle name="Normal 8 2" xfId="1123" xr:uid="{00000000-0005-0000-0000-0000F1040000}"/>
    <cellStyle name="Normal 8 2 2" xfId="1124" xr:uid="{00000000-0005-0000-0000-0000F2040000}"/>
    <cellStyle name="Normal 8 2 3" xfId="3437" xr:uid="{382DD8B9-8E22-4E5D-9CE1-0294F8F4B636}"/>
    <cellStyle name="Normal 8 3" xfId="1125" xr:uid="{00000000-0005-0000-0000-0000F3040000}"/>
    <cellStyle name="Normal 8 3 2" xfId="3438" xr:uid="{7DB16925-E040-491B-8EA2-5BE9302945B0}"/>
    <cellStyle name="Normal 8 4" xfId="3439" xr:uid="{6A7D5B70-DE0E-413D-BCB5-BD42AA21CE31}"/>
    <cellStyle name="Normal 8_1 OKOLIS hotel Zagreb Porec_23013_06_28" xfId="1126" xr:uid="{00000000-0005-0000-0000-0000F4040000}"/>
    <cellStyle name="Normal 80" xfId="1127" xr:uid="{00000000-0005-0000-0000-0000F5040000}"/>
    <cellStyle name="Normal 80 2" xfId="1746" xr:uid="{00000000-0005-0000-0000-0000F6040000}"/>
    <cellStyle name="Normal 80 2 2" xfId="2185" xr:uid="{67403DCB-A33E-42DB-92BE-3B872EE7DDD5}"/>
    <cellStyle name="Normal 80 2 2 2" xfId="3165" xr:uid="{94816018-23A2-4361-A500-E38B52B1616B}"/>
    <cellStyle name="Normal 80 2 3" xfId="2731" xr:uid="{96E9D7DA-DCC4-4297-87AF-9A0C38E67881}"/>
    <cellStyle name="Normal 80 3" xfId="1968" xr:uid="{DCB2F7D9-CDDA-4981-B707-A6FD724C0CA7}"/>
    <cellStyle name="Normal 80 3 2" xfId="2948" xr:uid="{4B6E53B8-9B1E-4D7D-814E-3002993FFD08}"/>
    <cellStyle name="Normal 80 4" xfId="2515" xr:uid="{3DFBDA60-BF74-47F9-83B4-33F5D749FDE3}"/>
    <cellStyle name="Normal 81" xfId="1128" xr:uid="{00000000-0005-0000-0000-0000F7040000}"/>
    <cellStyle name="Normal 81 2" xfId="1747" xr:uid="{00000000-0005-0000-0000-0000F8040000}"/>
    <cellStyle name="Normal 81 2 2" xfId="2186" xr:uid="{BFC475B8-18D4-4B1B-9B73-48D86679730B}"/>
    <cellStyle name="Normal 81 2 2 2" xfId="3166" xr:uid="{253D1867-5211-4DD1-A699-2638A1DF96AC}"/>
    <cellStyle name="Normal 81 2 3" xfId="2732" xr:uid="{9E22A9E2-7A5B-4276-94EB-4499BB78EE73}"/>
    <cellStyle name="Normal 81 3" xfId="1969" xr:uid="{DED2EE3E-46FD-447C-A969-17C9CD797431}"/>
    <cellStyle name="Normal 81 3 2" xfId="2949" xr:uid="{E14F37F3-CAC5-496D-B8BE-0786E821D80A}"/>
    <cellStyle name="Normal 81 4" xfId="2516" xr:uid="{11CDC8DF-1113-4A04-A37F-EC99B752900F}"/>
    <cellStyle name="Normal 82" xfId="1129" xr:uid="{00000000-0005-0000-0000-0000F9040000}"/>
    <cellStyle name="Normal 82 2" xfId="1748" xr:uid="{00000000-0005-0000-0000-0000FA040000}"/>
    <cellStyle name="Normal 82 2 2" xfId="2187" xr:uid="{FDD1A6D1-F79A-4D47-83CE-95CBC6C32CFA}"/>
    <cellStyle name="Normal 82 2 2 2" xfId="3167" xr:uid="{51E3529A-DBFC-44C4-925B-62F991BEF3F6}"/>
    <cellStyle name="Normal 82 2 3" xfId="2733" xr:uid="{4460E82C-57AB-475E-B937-E5D982D77D27}"/>
    <cellStyle name="Normal 82 3" xfId="1970" xr:uid="{243DBB5D-67E8-4C40-96FD-9B40DDB1B4F1}"/>
    <cellStyle name="Normal 82 3 2" xfId="2950" xr:uid="{9C1363B9-31F1-44E7-8CEC-EB73B6A3A9A2}"/>
    <cellStyle name="Normal 82 4" xfId="2517" xr:uid="{DAF38138-BE68-4F69-954E-E72A60F49C33}"/>
    <cellStyle name="Normal 83" xfId="1130" xr:uid="{00000000-0005-0000-0000-0000FB040000}"/>
    <cellStyle name="Normal 84" xfId="1131" xr:uid="{00000000-0005-0000-0000-0000FC040000}"/>
    <cellStyle name="Normal 85" xfId="1132" xr:uid="{00000000-0005-0000-0000-0000FD040000}"/>
    <cellStyle name="Normal 85 2" xfId="1749" xr:uid="{00000000-0005-0000-0000-0000FE040000}"/>
    <cellStyle name="Normal 85 2 2" xfId="2188" xr:uid="{5C9BCFF2-E732-4E20-A8FF-90F5F8C9F2D2}"/>
    <cellStyle name="Normal 85 2 2 2" xfId="3168" xr:uid="{97F7B0A7-74B4-45E9-A920-8F341093B918}"/>
    <cellStyle name="Normal 85 2 3" xfId="2734" xr:uid="{D5FF2F5C-4BA3-471E-A042-CF8277E33373}"/>
    <cellStyle name="Normal 85 3" xfId="1971" xr:uid="{CB566E44-9940-42EF-9C48-3975641CE823}"/>
    <cellStyle name="Normal 85 3 2" xfId="2951" xr:uid="{3BEDDE13-2018-4448-AEDC-98BAB8D78E3D}"/>
    <cellStyle name="Normal 85 4" xfId="2518" xr:uid="{4FF9E2CA-7E46-4157-8B75-7B3134730B4D}"/>
    <cellStyle name="Normal 86" xfId="1133" xr:uid="{00000000-0005-0000-0000-0000FF040000}"/>
    <cellStyle name="Normal 87" xfId="1134" xr:uid="{00000000-0005-0000-0000-000000050000}"/>
    <cellStyle name="Normal 87 2" xfId="1135" xr:uid="{00000000-0005-0000-0000-000001050000}"/>
    <cellStyle name="Normal 88" xfId="1136" xr:uid="{00000000-0005-0000-0000-000002050000}"/>
    <cellStyle name="Normal 89" xfId="1137" xr:uid="{00000000-0005-0000-0000-000003050000}"/>
    <cellStyle name="Normal 9" xfId="1138" xr:uid="{00000000-0005-0000-0000-000004050000}"/>
    <cellStyle name="Normal 9 2" xfId="1139" xr:uid="{00000000-0005-0000-0000-000005050000}"/>
    <cellStyle name="Normal 9 2 2" xfId="3440" xr:uid="{29B26071-B77A-4F9A-858B-EFAB5CA748B6}"/>
    <cellStyle name="Normal 9 3" xfId="1140" xr:uid="{00000000-0005-0000-0000-000006050000}"/>
    <cellStyle name="Normal 9 4" xfId="2384" xr:uid="{224C0C90-EB13-47F6-A916-DD6CED0AC052}"/>
    <cellStyle name="Normal 90" xfId="1141" xr:uid="{00000000-0005-0000-0000-000007050000}"/>
    <cellStyle name="Normal 91" xfId="1142" xr:uid="{00000000-0005-0000-0000-000008050000}"/>
    <cellStyle name="Normal 91 2" xfId="1143" xr:uid="{00000000-0005-0000-0000-000009050000}"/>
    <cellStyle name="Normal 92" xfId="1144" xr:uid="{00000000-0005-0000-0000-00000A050000}"/>
    <cellStyle name="Normal 93" xfId="1145" xr:uid="{00000000-0005-0000-0000-00000B050000}"/>
    <cellStyle name="Normal 94" xfId="1146" xr:uid="{00000000-0005-0000-0000-00000C050000}"/>
    <cellStyle name="Normal 95" xfId="1147" xr:uid="{00000000-0005-0000-0000-00000D050000}"/>
    <cellStyle name="Normal 96" xfId="1148" xr:uid="{00000000-0005-0000-0000-00000E050000}"/>
    <cellStyle name="Normal 97" xfId="1149" xr:uid="{00000000-0005-0000-0000-00000F050000}"/>
    <cellStyle name="Normal 98" xfId="1150" xr:uid="{00000000-0005-0000-0000-000010050000}"/>
    <cellStyle name="Normal 99" xfId="1151" xr:uid="{00000000-0005-0000-0000-000011050000}"/>
    <cellStyle name="Normal_Sheet1" xfId="1603" xr:uid="{00000000-0005-0000-0000-000015050000}"/>
    <cellStyle name="Normal_Sheet3" xfId="2" xr:uid="{00000000-0005-0000-0000-000016050000}"/>
    <cellStyle name="Normal_TROSKOVNIK-revizija2" xfId="1850" xr:uid="{A984FBD9-B7A3-4A15-A077-5FA4DB1F903D}"/>
    <cellStyle name="Normal1" xfId="1152" xr:uid="{00000000-0005-0000-0000-000019050000}"/>
    <cellStyle name="Normal1 2" xfId="1153" xr:uid="{00000000-0005-0000-0000-00001A050000}"/>
    <cellStyle name="Normal1 3" xfId="1154" xr:uid="{00000000-0005-0000-0000-00001B050000}"/>
    <cellStyle name="Normal1 4" xfId="1155" xr:uid="{00000000-0005-0000-0000-00001C050000}"/>
    <cellStyle name="Normal1 5" xfId="1156" xr:uid="{00000000-0005-0000-0000-00001D050000}"/>
    <cellStyle name="Normal1 6" xfId="1157" xr:uid="{00000000-0005-0000-0000-00001E050000}"/>
    <cellStyle name="Normal2" xfId="1158" xr:uid="{00000000-0005-0000-0000-00001F050000}"/>
    <cellStyle name="Normal2 2" xfId="1159" xr:uid="{00000000-0005-0000-0000-000020050000}"/>
    <cellStyle name="Normal3" xfId="1160" xr:uid="{00000000-0005-0000-0000-000021050000}"/>
    <cellStyle name="Normale_Foglio1" xfId="1161" xr:uid="{00000000-0005-0000-0000-000022050000}"/>
    <cellStyle name="Normalno" xfId="0" builtinId="0"/>
    <cellStyle name="Normalno 10" xfId="1162" xr:uid="{00000000-0005-0000-0000-000023050000}"/>
    <cellStyle name="Normalno 11" xfId="3" xr:uid="{00000000-0005-0000-0000-000024050000}"/>
    <cellStyle name="Normalno 12" xfId="1163" xr:uid="{00000000-0005-0000-0000-000025050000}"/>
    <cellStyle name="Normalno 12 2" xfId="1606" xr:uid="{00000000-0005-0000-0000-000026050000}"/>
    <cellStyle name="Normalno 12 2 2" xfId="2066" xr:uid="{67D0A292-A517-4266-9248-D7FDB4331052}"/>
    <cellStyle name="Normalno 12 2 2 2" xfId="3046" xr:uid="{775C3083-DF74-4961-BF4C-B1D78B4DAF17}"/>
    <cellStyle name="Normalno 12 2 3" xfId="2613" xr:uid="{3C19AF64-41EB-4B79-8ECE-BB9079FCC339}"/>
    <cellStyle name="Normalno 12 3" xfId="1750" xr:uid="{00000000-0005-0000-0000-000027050000}"/>
    <cellStyle name="Normalno 12 3 2" xfId="2189" xr:uid="{11576B23-2D77-4391-A0B3-65C49995E819}"/>
    <cellStyle name="Normalno 12 3 2 2" xfId="3169" xr:uid="{3875D747-AEF6-4FDC-84DC-D05AD411B814}"/>
    <cellStyle name="Normalno 12 3 3" xfId="2735" xr:uid="{11F06C3B-620A-4AFE-845D-CAF01BE2B62E}"/>
    <cellStyle name="Normalno 12 4" xfId="1972" xr:uid="{14C8EEB2-B781-47FA-A4A9-9491436F17A4}"/>
    <cellStyle name="Normalno 12 4 2" xfId="2952" xr:uid="{5D29D314-DAAA-48E1-B6BC-8A9F0422D3FC}"/>
    <cellStyle name="Normalno 12 5" xfId="2519" xr:uid="{393A3373-8A24-420E-A369-DAD6F2636E74}"/>
    <cellStyle name="Normalno 13" xfId="1164" xr:uid="{00000000-0005-0000-0000-000028050000}"/>
    <cellStyle name="Normalno 14" xfId="1165" xr:uid="{00000000-0005-0000-0000-000029050000}"/>
    <cellStyle name="Normalno 15" xfId="1166" xr:uid="{00000000-0005-0000-0000-00002A050000}"/>
    <cellStyle name="Normalno 16" xfId="1167" xr:uid="{00000000-0005-0000-0000-00002B050000}"/>
    <cellStyle name="Normalno 17" xfId="1168" xr:uid="{00000000-0005-0000-0000-00002C050000}"/>
    <cellStyle name="Normalno 18" xfId="1590" xr:uid="{00000000-0005-0000-0000-00002D050000}"/>
    <cellStyle name="Normalno 19" xfId="1604" xr:uid="{00000000-0005-0000-0000-00002E050000}"/>
    <cellStyle name="Normalno 19 2" xfId="2065" xr:uid="{52B0CE7B-A8CA-438D-B5F1-C0D2322A82BC}"/>
    <cellStyle name="Normalno 19 2 2" xfId="3045" xr:uid="{FEF59A35-112A-484D-A446-DBC04441C0BB}"/>
    <cellStyle name="Normalno 19 3" xfId="2612" xr:uid="{42085C6E-E6C8-4A82-A11A-50C0EFBA78C6}"/>
    <cellStyle name="Normalno 2" xfId="5" xr:uid="{00000000-0005-0000-0000-00002F050000}"/>
    <cellStyle name="Normalno 2 10" xfId="2385" xr:uid="{1308C67B-2583-4FEF-BC67-C0D5BA8832F6}"/>
    <cellStyle name="Normalno 2 2" xfId="1170" xr:uid="{00000000-0005-0000-0000-000030050000}"/>
    <cellStyle name="Normalno 2 2 2" xfId="1171" xr:uid="{00000000-0005-0000-0000-000031050000}"/>
    <cellStyle name="Normalno 2 2 2 2" xfId="2386" xr:uid="{CD11FBCB-9091-4881-9C22-EA01549BDEDF}"/>
    <cellStyle name="Normalno 2 3" xfId="1172" xr:uid="{00000000-0005-0000-0000-000032050000}"/>
    <cellStyle name="Normalno 2 3 2" xfId="3441" xr:uid="{52079440-5FC4-4D2F-9357-D3BABED3F370}"/>
    <cellStyle name="Normalno 2 4" xfId="1173" xr:uid="{00000000-0005-0000-0000-000033050000}"/>
    <cellStyle name="Normalno 2 4 2" xfId="3442" xr:uid="{C0585CE7-0E0B-48D7-9B44-103EC133FE66}"/>
    <cellStyle name="Normalno 2 5" xfId="1174" xr:uid="{00000000-0005-0000-0000-000034050000}"/>
    <cellStyle name="Normalno 2 5 2" xfId="3443" xr:uid="{A1985444-AAB9-4F69-83FC-39FF45E669B3}"/>
    <cellStyle name="Normalno 2 6" xfId="1175" xr:uid="{00000000-0005-0000-0000-000035050000}"/>
    <cellStyle name="Normalno 2 6 2" xfId="3444" xr:uid="{B63B4FF8-AC50-43ED-8843-F48788938904}"/>
    <cellStyle name="Normalno 2 7" xfId="1169" xr:uid="{00000000-0005-0000-0000-000036050000}"/>
    <cellStyle name="Normalno 2 7 2" xfId="1973" xr:uid="{40D812FE-BF9D-471C-8273-402DEB5FF32C}"/>
    <cellStyle name="Normalno 2 7 2 2" xfId="2953" xr:uid="{FED24886-122C-4211-BB88-34A041BBDAC5}"/>
    <cellStyle name="Normalno 2 7 3" xfId="2520" xr:uid="{5221E1E3-AEBE-4879-B44F-6A26567A4687}"/>
    <cellStyle name="Normalno 2 8" xfId="1751" xr:uid="{00000000-0005-0000-0000-000037050000}"/>
    <cellStyle name="Normalno 2 8 2" xfId="2190" xr:uid="{0653B733-2497-434E-9E99-7364D3516656}"/>
    <cellStyle name="Normalno 2 8 2 2" xfId="3170" xr:uid="{3A2F097A-2718-48FB-A4B2-FD846D43581D}"/>
    <cellStyle name="Normalno 2 8 3" xfId="2736" xr:uid="{191C3F33-6DCA-4243-A909-3649AC4DF481}"/>
    <cellStyle name="Normalno 2 9" xfId="1847" xr:uid="{00000000-0005-0000-0000-000038050000}"/>
    <cellStyle name="Normalno 2_kanalizacija" xfId="3445" xr:uid="{3F29E63F-9D3C-4BE9-BDD0-BD8A080AC8F4}"/>
    <cellStyle name="Normalno 20" xfId="2287" xr:uid="{9F57AA31-1124-499F-AC62-C91D8FBD70BA}"/>
    <cellStyle name="Normalno 20 2" xfId="3266" xr:uid="{44E6F544-9B40-42FB-B420-CD3769D9679D}"/>
    <cellStyle name="Normalno 21" xfId="3274" xr:uid="{F044BCF1-5420-4871-B2E4-F31E5C86CEF6}"/>
    <cellStyle name="Normalno 3" xfId="1176" xr:uid="{00000000-0005-0000-0000-000039050000}"/>
    <cellStyle name="Normalno 3 2" xfId="1177" xr:uid="{00000000-0005-0000-0000-00003A050000}"/>
    <cellStyle name="Normalno 3 2 2" xfId="3446" xr:uid="{D5C0F6B2-693C-4845-B6A0-35149E4D6574}"/>
    <cellStyle name="Normalno 3 3" xfId="1178" xr:uid="{00000000-0005-0000-0000-00003B050000}"/>
    <cellStyle name="Normalno 3 4" xfId="2387" xr:uid="{67DAB44A-B3E2-4060-95F9-BC21C28CD256}"/>
    <cellStyle name="Normalno 4" xfId="1179" xr:uid="{00000000-0005-0000-0000-00003C050000}"/>
    <cellStyle name="Normalno 4 2" xfId="1180" xr:uid="{00000000-0005-0000-0000-00003D050000}"/>
    <cellStyle name="Normalno 4_1 OKOLIS hotel Zagreb Porec_23013_06_28" xfId="1181" xr:uid="{00000000-0005-0000-0000-00003E050000}"/>
    <cellStyle name="Normalno 5" xfId="1182" xr:uid="{00000000-0005-0000-0000-00003F050000}"/>
    <cellStyle name="Normalno 5 10" xfId="1183" xr:uid="{00000000-0005-0000-0000-000040050000}"/>
    <cellStyle name="Normalno 5 10 2" xfId="1753" xr:uid="{00000000-0005-0000-0000-000041050000}"/>
    <cellStyle name="Normalno 5 10 2 2" xfId="2192" xr:uid="{67DAC5F8-5A9D-41AC-BE9C-C6F29BC57216}"/>
    <cellStyle name="Normalno 5 10 2 2 2" xfId="3172" xr:uid="{872626D4-6F60-4EAB-913D-BE80DB51AA61}"/>
    <cellStyle name="Normalno 5 10 2 3" xfId="2738" xr:uid="{E327A68C-6789-464B-950E-2B8CB6D534B7}"/>
    <cellStyle name="Normalno 5 10 3" xfId="1975" xr:uid="{F9371585-35AF-41AB-89B6-D50ED43E94F6}"/>
    <cellStyle name="Normalno 5 10 3 2" xfId="2955" xr:uid="{290CD832-7D4A-4746-A604-F538BA52035D}"/>
    <cellStyle name="Normalno 5 10 4" xfId="2522" xr:uid="{E7361401-B71A-45B1-BC2C-4D54F812B91B}"/>
    <cellStyle name="Normalno 5 11" xfId="1184" xr:uid="{00000000-0005-0000-0000-000042050000}"/>
    <cellStyle name="Normalno 5 11 2" xfId="1754" xr:uid="{00000000-0005-0000-0000-000043050000}"/>
    <cellStyle name="Normalno 5 11 2 2" xfId="2193" xr:uid="{BDF3BE7F-6B67-45B5-A206-E430878B685C}"/>
    <cellStyle name="Normalno 5 11 2 2 2" xfId="3173" xr:uid="{E71F2217-946A-4F5D-AF57-A9A61E9BB2B8}"/>
    <cellStyle name="Normalno 5 11 2 3" xfId="2739" xr:uid="{14462198-7839-4F81-BC17-81F98641C166}"/>
    <cellStyle name="Normalno 5 11 3" xfId="1976" xr:uid="{F40F37EE-7086-48F3-9C70-F1781750AA07}"/>
    <cellStyle name="Normalno 5 11 3 2" xfId="2956" xr:uid="{0CD23FE6-061B-48B1-B170-FE8EFDB7A240}"/>
    <cellStyle name="Normalno 5 11 4" xfId="2523" xr:uid="{7EF2C0B9-4EDC-452C-8ED6-1DDE4B159ED0}"/>
    <cellStyle name="Normalno 5 12" xfId="1752" xr:uid="{00000000-0005-0000-0000-000044050000}"/>
    <cellStyle name="Normalno 5 12 2" xfId="2191" xr:uid="{26117A85-39C3-40E5-AC4D-61583AEF0651}"/>
    <cellStyle name="Normalno 5 12 2 2" xfId="3171" xr:uid="{7F14337B-A873-4442-9703-E91DFE94021E}"/>
    <cellStyle name="Normalno 5 12 3" xfId="2737" xr:uid="{9AB4B567-2E06-49AA-9F66-7ED439374291}"/>
    <cellStyle name="Normalno 5 13" xfId="1974" xr:uid="{D7BFECC5-39E9-4BF2-8E1C-FB8247DE9650}"/>
    <cellStyle name="Normalno 5 13 2" xfId="2954" xr:uid="{54B21A79-C3EF-4CE7-94F9-6B8A87C4CBDF}"/>
    <cellStyle name="Normalno 5 14" xfId="2521" xr:uid="{B9EC71F3-C64D-477E-9490-CCA6F5CE6396}"/>
    <cellStyle name="Normalno 5 15" xfId="3447" xr:uid="{57F370D9-1F0F-4661-9A4B-B67DA113D946}"/>
    <cellStyle name="Normalno 5 2" xfId="1185" xr:uid="{00000000-0005-0000-0000-000045050000}"/>
    <cellStyle name="Normalno 5 2 10" xfId="3448" xr:uid="{752DFA58-705E-4FA1-A48D-F2D8AE374C83}"/>
    <cellStyle name="Normalno 5 2 2" xfId="1186" xr:uid="{00000000-0005-0000-0000-000046050000}"/>
    <cellStyle name="Normalno 5 2 2 2" xfId="1187" xr:uid="{00000000-0005-0000-0000-000047050000}"/>
    <cellStyle name="Normalno 5 2 2 2 2" xfId="1188" xr:uid="{00000000-0005-0000-0000-000048050000}"/>
    <cellStyle name="Normalno 5 2 2 2 2 2" xfId="1758" xr:uid="{00000000-0005-0000-0000-000049050000}"/>
    <cellStyle name="Normalno 5 2 2 2 2 2 2" xfId="2197" xr:uid="{E3DC98A4-3C61-46D5-85B5-261735D4371B}"/>
    <cellStyle name="Normalno 5 2 2 2 2 2 2 2" xfId="3177" xr:uid="{BCBD46C6-A4FD-4A4D-86BB-B9695591B802}"/>
    <cellStyle name="Normalno 5 2 2 2 2 2 3" xfId="2743" xr:uid="{B18F326E-F6E9-4E67-9A9C-C6F7B56367B8}"/>
    <cellStyle name="Normalno 5 2 2 2 2 3" xfId="1980" xr:uid="{97C7E628-815E-4323-839F-06805A5D446E}"/>
    <cellStyle name="Normalno 5 2 2 2 2 3 2" xfId="2960" xr:uid="{37175995-DFEB-4121-8809-0E46719B9F9F}"/>
    <cellStyle name="Normalno 5 2 2 2 2 4" xfId="2527" xr:uid="{F40467E7-0FB1-4FFB-BC43-ABB8B3EB5C07}"/>
    <cellStyle name="Normalno 5 2 2 2 3" xfId="1189" xr:uid="{00000000-0005-0000-0000-00004A050000}"/>
    <cellStyle name="Normalno 5 2 2 2 3 2" xfId="1759" xr:uid="{00000000-0005-0000-0000-00004B050000}"/>
    <cellStyle name="Normalno 5 2 2 2 3 2 2" xfId="2198" xr:uid="{84059059-2435-44F6-8C38-E47774F037A2}"/>
    <cellStyle name="Normalno 5 2 2 2 3 2 2 2" xfId="3178" xr:uid="{15B6C43D-CC7F-4304-A8C7-C47E98224027}"/>
    <cellStyle name="Normalno 5 2 2 2 3 2 3" xfId="2744" xr:uid="{C95501EA-5918-4933-96FC-8E8F66850B6E}"/>
    <cellStyle name="Normalno 5 2 2 2 3 3" xfId="1981" xr:uid="{F4C293CD-1D00-4961-9C1C-4337E767491A}"/>
    <cellStyle name="Normalno 5 2 2 2 3 3 2" xfId="2961" xr:uid="{60B37CF1-C0A1-4F43-AC8E-D334AF7B07D9}"/>
    <cellStyle name="Normalno 5 2 2 2 3 4" xfId="2528" xr:uid="{97F8A514-6934-4C4E-B187-D0D0167612F0}"/>
    <cellStyle name="Normalno 5 2 2 2 4" xfId="1757" xr:uid="{00000000-0005-0000-0000-00004C050000}"/>
    <cellStyle name="Normalno 5 2 2 2 4 2" xfId="2196" xr:uid="{75AAE55C-00EB-4595-9A14-A482C99C325F}"/>
    <cellStyle name="Normalno 5 2 2 2 4 2 2" xfId="3176" xr:uid="{0BB66C26-03C4-4C76-8C7E-5B2A099AB45F}"/>
    <cellStyle name="Normalno 5 2 2 2 4 3" xfId="2742" xr:uid="{D4D656C7-0B95-4D62-9518-41A3461CB321}"/>
    <cellStyle name="Normalno 5 2 2 2 5" xfId="1979" xr:uid="{20089DEC-6AAA-4A70-B170-02F7274F5D9F}"/>
    <cellStyle name="Normalno 5 2 2 2 5 2" xfId="2959" xr:uid="{C7B7FFA1-BAE1-4AD7-B5D4-98E8FA4442D2}"/>
    <cellStyle name="Normalno 5 2 2 2 6" xfId="2526" xr:uid="{EFA16361-32C6-4229-AB8B-D770C9EDAB15}"/>
    <cellStyle name="Normalno 5 2 2 2_LOKAL G7 Vukovar-Robna kuća" xfId="1190" xr:uid="{00000000-0005-0000-0000-00004D050000}"/>
    <cellStyle name="Normalno 5 2 2 3" xfId="1191" xr:uid="{00000000-0005-0000-0000-00004E050000}"/>
    <cellStyle name="Normalno 5 2 2 3 2" xfId="1760" xr:uid="{00000000-0005-0000-0000-00004F050000}"/>
    <cellStyle name="Normalno 5 2 2 3 2 2" xfId="2199" xr:uid="{332F6DE2-B511-4C34-8A3E-DABF6958F118}"/>
    <cellStyle name="Normalno 5 2 2 3 2 2 2" xfId="3179" xr:uid="{18441666-D177-44FB-9136-B708BF0D675C}"/>
    <cellStyle name="Normalno 5 2 2 3 2 3" xfId="2745" xr:uid="{099F1C15-94D2-455A-82E7-395A40952DCB}"/>
    <cellStyle name="Normalno 5 2 2 3 3" xfId="1982" xr:uid="{E8933938-64FA-4DAA-9B96-853602E4E4AA}"/>
    <cellStyle name="Normalno 5 2 2 3 3 2" xfId="2962" xr:uid="{2AA3073F-982E-4CB2-85A3-572A5B1F02A0}"/>
    <cellStyle name="Normalno 5 2 2 3 4" xfId="2529" xr:uid="{CC22DB1A-D3B8-4F4B-B123-4C666ADD72C5}"/>
    <cellStyle name="Normalno 5 2 2 4" xfId="1192" xr:uid="{00000000-0005-0000-0000-000050050000}"/>
    <cellStyle name="Normalno 5 2 2 4 2" xfId="1761" xr:uid="{00000000-0005-0000-0000-000051050000}"/>
    <cellStyle name="Normalno 5 2 2 4 2 2" xfId="2200" xr:uid="{97E38EF2-3542-48F9-AE82-ACDFDAE53E08}"/>
    <cellStyle name="Normalno 5 2 2 4 2 2 2" xfId="3180" xr:uid="{3BC4B302-FAFB-4B7A-9298-918AADF4CE37}"/>
    <cellStyle name="Normalno 5 2 2 4 2 3" xfId="2746" xr:uid="{39EF5212-58D4-4287-9351-582B897D956D}"/>
    <cellStyle name="Normalno 5 2 2 4 3" xfId="1983" xr:uid="{C55ED5A4-5605-4DEA-93A9-E051AACA56E5}"/>
    <cellStyle name="Normalno 5 2 2 4 3 2" xfId="2963" xr:uid="{05F019F9-8A10-44E6-B4F1-8D8F148EBCA6}"/>
    <cellStyle name="Normalno 5 2 2 4 4" xfId="2530" xr:uid="{4281B98D-7F6C-4604-882D-4264B0B8EED6}"/>
    <cellStyle name="Normalno 5 2 2 5" xfId="1756" xr:uid="{00000000-0005-0000-0000-000052050000}"/>
    <cellStyle name="Normalno 5 2 2 5 2" xfId="2195" xr:uid="{A021268A-0AC9-44D7-B7FA-D6E83EE5AEDB}"/>
    <cellStyle name="Normalno 5 2 2 5 2 2" xfId="3175" xr:uid="{3889CA93-526C-4005-ADD4-919F01CE6D7B}"/>
    <cellStyle name="Normalno 5 2 2 5 3" xfId="2741" xr:uid="{4C25723E-BA5A-4D8F-9855-D2EC2C104D28}"/>
    <cellStyle name="Normalno 5 2 2 6" xfId="1978" xr:uid="{F8A39173-D89B-43E4-9D21-2436D6B64C86}"/>
    <cellStyle name="Normalno 5 2 2 6 2" xfId="2958" xr:uid="{F4009059-B23C-49E8-8E00-EA59CC8DF6F3}"/>
    <cellStyle name="Normalno 5 2 2 7" xfId="2525" xr:uid="{148F2EFE-C82E-4905-AF72-C37AD24C0D6A}"/>
    <cellStyle name="Normalno 5 2 2_LOKAL G7 Vukovar-Robna kuća" xfId="1193" xr:uid="{00000000-0005-0000-0000-000053050000}"/>
    <cellStyle name="Normalno 5 2 3" xfId="1194" xr:uid="{00000000-0005-0000-0000-000054050000}"/>
    <cellStyle name="Normalno 5 2 3 2" xfId="1195" xr:uid="{00000000-0005-0000-0000-000055050000}"/>
    <cellStyle name="Normalno 5 2 3 2 2" xfId="1196" xr:uid="{00000000-0005-0000-0000-000056050000}"/>
    <cellStyle name="Normalno 5 2 3 2 2 2" xfId="1764" xr:uid="{00000000-0005-0000-0000-000057050000}"/>
    <cellStyle name="Normalno 5 2 3 2 2 2 2" xfId="2203" xr:uid="{FF8BDACC-1A88-47C6-BA06-3D46E8BDBEB5}"/>
    <cellStyle name="Normalno 5 2 3 2 2 2 2 2" xfId="3183" xr:uid="{0614306F-D963-44B3-94D9-D3FC13D41F19}"/>
    <cellStyle name="Normalno 5 2 3 2 2 2 3" xfId="2749" xr:uid="{7EB3E394-E04A-44FF-B43E-3C646CDD5A8B}"/>
    <cellStyle name="Normalno 5 2 3 2 2 3" xfId="1986" xr:uid="{FA46F2F6-6199-455E-BD84-2786988F1F27}"/>
    <cellStyle name="Normalno 5 2 3 2 2 3 2" xfId="2966" xr:uid="{9AFF6AD7-09F7-4B3D-9C00-9600DBC6BBCF}"/>
    <cellStyle name="Normalno 5 2 3 2 2 4" xfId="2533" xr:uid="{EE058C85-AF82-41C6-9153-645B2D868FAD}"/>
    <cellStyle name="Normalno 5 2 3 2 3" xfId="1197" xr:uid="{00000000-0005-0000-0000-000058050000}"/>
    <cellStyle name="Normalno 5 2 3 2 3 2" xfId="1765" xr:uid="{00000000-0005-0000-0000-000059050000}"/>
    <cellStyle name="Normalno 5 2 3 2 3 2 2" xfId="2204" xr:uid="{0BBF04BD-4EDA-4E59-8ADD-305A725E256E}"/>
    <cellStyle name="Normalno 5 2 3 2 3 2 2 2" xfId="3184" xr:uid="{D6D7F559-9C39-4B9F-BE81-6712D6CA95A2}"/>
    <cellStyle name="Normalno 5 2 3 2 3 2 3" xfId="2750" xr:uid="{AC2B839E-0451-415B-8AB3-17C11B260C7C}"/>
    <cellStyle name="Normalno 5 2 3 2 3 3" xfId="1987" xr:uid="{D97AB451-0812-4333-9E53-3B603F7AFF9D}"/>
    <cellStyle name="Normalno 5 2 3 2 3 3 2" xfId="2967" xr:uid="{C1E7FDF6-E245-48FC-8A80-078E3831A928}"/>
    <cellStyle name="Normalno 5 2 3 2 3 4" xfId="2534" xr:uid="{593F5015-7A1E-4D5A-9DED-BFC95141D215}"/>
    <cellStyle name="Normalno 5 2 3 2 4" xfId="1763" xr:uid="{00000000-0005-0000-0000-00005A050000}"/>
    <cellStyle name="Normalno 5 2 3 2 4 2" xfId="2202" xr:uid="{9424C0E5-4623-4FFC-9041-4E64297414E7}"/>
    <cellStyle name="Normalno 5 2 3 2 4 2 2" xfId="3182" xr:uid="{1E1F0FF3-26DB-452F-B017-9E4137E2EB0E}"/>
    <cellStyle name="Normalno 5 2 3 2 4 3" xfId="2748" xr:uid="{C7BFE4D1-8B6A-4195-BD17-4795FB396BDA}"/>
    <cellStyle name="Normalno 5 2 3 2 5" xfId="1985" xr:uid="{8A12364A-F9D4-4B8A-A38C-8C6067A5AF6A}"/>
    <cellStyle name="Normalno 5 2 3 2 5 2" xfId="2965" xr:uid="{A558E338-C9FA-43D6-99DD-45715366F224}"/>
    <cellStyle name="Normalno 5 2 3 2 6" xfId="2532" xr:uid="{5B26D478-DB50-4C76-9371-AE1E09ADD7F9}"/>
    <cellStyle name="Normalno 5 2 3 2_LOKAL G7 Vukovar-Robna kuća" xfId="1198" xr:uid="{00000000-0005-0000-0000-00005B050000}"/>
    <cellStyle name="Normalno 5 2 3 3" xfId="1199" xr:uid="{00000000-0005-0000-0000-00005C050000}"/>
    <cellStyle name="Normalno 5 2 3 3 2" xfId="1200" xr:uid="{00000000-0005-0000-0000-00005D050000}"/>
    <cellStyle name="Normalno 5 2 3 3 2 2" xfId="1767" xr:uid="{00000000-0005-0000-0000-00005E050000}"/>
    <cellStyle name="Normalno 5 2 3 3 2 2 2" xfId="2206" xr:uid="{F3450ADA-04A5-491E-BC11-09CAE1D0A8A8}"/>
    <cellStyle name="Normalno 5 2 3 3 2 2 2 2" xfId="3186" xr:uid="{93FEEF7D-6D6C-41CC-8030-A0999DBEED1E}"/>
    <cellStyle name="Normalno 5 2 3 3 2 2 3" xfId="2752" xr:uid="{7923788E-3D6A-4D89-BCEA-53013A6F5FA8}"/>
    <cellStyle name="Normalno 5 2 3 3 2 3" xfId="1989" xr:uid="{D6310291-3103-4531-A76C-E98A4B16E101}"/>
    <cellStyle name="Normalno 5 2 3 3 2 3 2" xfId="2969" xr:uid="{7DD568D4-0701-4BC1-9AC7-43D27692DCE8}"/>
    <cellStyle name="Normalno 5 2 3 3 2 4" xfId="2536" xr:uid="{E9DDF8EE-2775-4EF0-AE70-DF812DB4E2ED}"/>
    <cellStyle name="Normalno 5 2 3 3 3" xfId="1766" xr:uid="{00000000-0005-0000-0000-00005F050000}"/>
    <cellStyle name="Normalno 5 2 3 3 3 2" xfId="2205" xr:uid="{71FECFF1-A0B7-4049-85EC-114E79905A64}"/>
    <cellStyle name="Normalno 5 2 3 3 3 2 2" xfId="3185" xr:uid="{187B840B-5042-4BB2-8153-3C9F33DCAE42}"/>
    <cellStyle name="Normalno 5 2 3 3 3 3" xfId="2751" xr:uid="{740FC46A-A766-400E-A995-FF6A02E33A0B}"/>
    <cellStyle name="Normalno 5 2 3 3 4" xfId="1988" xr:uid="{EA6B76C0-F235-4916-9811-FFB1F0975CB3}"/>
    <cellStyle name="Normalno 5 2 3 3 4 2" xfId="2968" xr:uid="{AB67B2F5-5396-4FB9-B585-132CCB8C69ED}"/>
    <cellStyle name="Normalno 5 2 3 3 5" xfId="2535" xr:uid="{266E6BD0-58B8-44ED-B7B8-F976A2BEDAC6}"/>
    <cellStyle name="Normalno 5 2 3 3_LOKAL G7 Vukovar-Robna kuća" xfId="1201" xr:uid="{00000000-0005-0000-0000-000060050000}"/>
    <cellStyle name="Normalno 5 2 3 4" xfId="1202" xr:uid="{00000000-0005-0000-0000-000061050000}"/>
    <cellStyle name="Normalno 5 2 3 4 2" xfId="1768" xr:uid="{00000000-0005-0000-0000-000062050000}"/>
    <cellStyle name="Normalno 5 2 3 4 2 2" xfId="2207" xr:uid="{2AECC66B-FDBD-459F-B6B2-A32A744B0A9C}"/>
    <cellStyle name="Normalno 5 2 3 4 2 2 2" xfId="3187" xr:uid="{C914833F-32E3-4F32-9292-48597F9CD4D8}"/>
    <cellStyle name="Normalno 5 2 3 4 2 3" xfId="2753" xr:uid="{A9C28552-5983-4D27-8FF1-44E35CB205D4}"/>
    <cellStyle name="Normalno 5 2 3 4 3" xfId="1990" xr:uid="{90D5EB29-61A0-4BC2-BFB4-B2E4D38A0310}"/>
    <cellStyle name="Normalno 5 2 3 4 3 2" xfId="2970" xr:uid="{8E03649F-1BB7-496D-AC2D-6019C0B2E21D}"/>
    <cellStyle name="Normalno 5 2 3 4 4" xfId="2537" xr:uid="{AF815996-5E8D-43FD-8140-8AF4040639BE}"/>
    <cellStyle name="Normalno 5 2 3 5" xfId="1203" xr:uid="{00000000-0005-0000-0000-000063050000}"/>
    <cellStyle name="Normalno 5 2 3 5 2" xfId="1769" xr:uid="{00000000-0005-0000-0000-000064050000}"/>
    <cellStyle name="Normalno 5 2 3 5 2 2" xfId="2208" xr:uid="{7B99E98D-14BC-46A7-A61D-4FCB3C7B9747}"/>
    <cellStyle name="Normalno 5 2 3 5 2 2 2" xfId="3188" xr:uid="{B3496BCE-A91F-4695-A0F2-D60A0BE76648}"/>
    <cellStyle name="Normalno 5 2 3 5 2 3" xfId="2754" xr:uid="{8B2270FD-7052-4555-B71B-4146D74627FE}"/>
    <cellStyle name="Normalno 5 2 3 5 3" xfId="1991" xr:uid="{352C17A4-53AC-4078-8682-C1139ED37731}"/>
    <cellStyle name="Normalno 5 2 3 5 3 2" xfId="2971" xr:uid="{5DA1C839-E743-40E6-A08A-97DDA839FD05}"/>
    <cellStyle name="Normalno 5 2 3 5 4" xfId="2538" xr:uid="{A40DFFE0-B21B-4845-BA5D-E2483AB2AB74}"/>
    <cellStyle name="Normalno 5 2 3 6" xfId="1762" xr:uid="{00000000-0005-0000-0000-000065050000}"/>
    <cellStyle name="Normalno 5 2 3 6 2" xfId="2201" xr:uid="{2E542997-C5D7-4E64-AB8A-1CD49AFEC71F}"/>
    <cellStyle name="Normalno 5 2 3 6 2 2" xfId="3181" xr:uid="{3428EAD7-0B96-4E54-8A3B-01D01AAD2DFA}"/>
    <cellStyle name="Normalno 5 2 3 6 3" xfId="2747" xr:uid="{A9622F8C-3642-4DFF-A7D9-B54FA8CCE6BA}"/>
    <cellStyle name="Normalno 5 2 3 7" xfId="1984" xr:uid="{98A235E5-291D-4958-8ED1-0CD1826FBD48}"/>
    <cellStyle name="Normalno 5 2 3 7 2" xfId="2964" xr:uid="{AF5F777A-BBF0-432B-A921-76D1562E9D2E}"/>
    <cellStyle name="Normalno 5 2 3 8" xfId="2531" xr:uid="{15986405-29EB-4985-8AEE-EDF2A288427D}"/>
    <cellStyle name="Normalno 5 2 3_LOKAL G7 Vukovar-Robna kuća" xfId="1204" xr:uid="{00000000-0005-0000-0000-000066050000}"/>
    <cellStyle name="Normalno 5 2 4" xfId="1205" xr:uid="{00000000-0005-0000-0000-000067050000}"/>
    <cellStyle name="Normalno 5 2 4 2" xfId="1206" xr:uid="{00000000-0005-0000-0000-000068050000}"/>
    <cellStyle name="Normalno 5 2 4 2 2" xfId="1771" xr:uid="{00000000-0005-0000-0000-000069050000}"/>
    <cellStyle name="Normalno 5 2 4 2 2 2" xfId="2210" xr:uid="{F7BA034F-666E-4CE6-A66C-B995E8281F72}"/>
    <cellStyle name="Normalno 5 2 4 2 2 2 2" xfId="3190" xr:uid="{7E9D656C-5796-45B3-99F4-08204B7944AF}"/>
    <cellStyle name="Normalno 5 2 4 2 2 3" xfId="2756" xr:uid="{A3AA65D9-B15A-4036-A8D3-53FA43D931FB}"/>
    <cellStyle name="Normalno 5 2 4 2 3" xfId="1993" xr:uid="{E094A422-F82A-471A-8B76-812468E6EEC1}"/>
    <cellStyle name="Normalno 5 2 4 2 3 2" xfId="2973" xr:uid="{725FF66F-6903-4D26-9293-5CC7A6E02888}"/>
    <cellStyle name="Normalno 5 2 4 2 4" xfId="2540" xr:uid="{3134B561-1650-4A78-8A4A-625FBA6AF1F4}"/>
    <cellStyle name="Normalno 5 2 4 3" xfId="1207" xr:uid="{00000000-0005-0000-0000-00006A050000}"/>
    <cellStyle name="Normalno 5 2 4 3 2" xfId="1772" xr:uid="{00000000-0005-0000-0000-00006B050000}"/>
    <cellStyle name="Normalno 5 2 4 3 2 2" xfId="2211" xr:uid="{A78EB06C-9B07-461A-A450-0906271CF165}"/>
    <cellStyle name="Normalno 5 2 4 3 2 2 2" xfId="3191" xr:uid="{E769D2CC-02E3-44F2-8CC0-B783BC45E955}"/>
    <cellStyle name="Normalno 5 2 4 3 2 3" xfId="2757" xr:uid="{FA19485C-B327-43DF-AD26-6A4BEA60D478}"/>
    <cellStyle name="Normalno 5 2 4 3 3" xfId="1994" xr:uid="{3FABC8D9-9FFD-4FBC-9124-5F741E0372DF}"/>
    <cellStyle name="Normalno 5 2 4 3 3 2" xfId="2974" xr:uid="{0B890842-ED2E-4F9D-902E-2771B4391051}"/>
    <cellStyle name="Normalno 5 2 4 3 4" xfId="2541" xr:uid="{F33562DB-72D1-4E84-ADC5-7CA647E2C818}"/>
    <cellStyle name="Normalno 5 2 4 4" xfId="1770" xr:uid="{00000000-0005-0000-0000-00006C050000}"/>
    <cellStyle name="Normalno 5 2 4 4 2" xfId="2209" xr:uid="{8FE136C3-0CD0-4216-83A8-ACA98B5A8710}"/>
    <cellStyle name="Normalno 5 2 4 4 2 2" xfId="3189" xr:uid="{AB4318DD-8BCD-4417-8800-254B2A388AD0}"/>
    <cellStyle name="Normalno 5 2 4 4 3" xfId="2755" xr:uid="{D4DF299F-A94F-4D91-9953-047172B47BC1}"/>
    <cellStyle name="Normalno 5 2 4 5" xfId="1992" xr:uid="{F2C8A959-941A-4B67-8A49-5EC069C671E7}"/>
    <cellStyle name="Normalno 5 2 4 5 2" xfId="2972" xr:uid="{2640BEBC-BFCE-4E58-954E-54CBE85E4FF1}"/>
    <cellStyle name="Normalno 5 2 4 6" xfId="2539" xr:uid="{D9BB3997-4537-4504-82AA-72433283453C}"/>
    <cellStyle name="Normalno 5 2 4_LOKAL G7 Vukovar-Robna kuća" xfId="1208" xr:uid="{00000000-0005-0000-0000-00006D050000}"/>
    <cellStyle name="Normalno 5 2 5" xfId="1209" xr:uid="{00000000-0005-0000-0000-00006E050000}"/>
    <cellStyle name="Normalno 5 2 5 2" xfId="1773" xr:uid="{00000000-0005-0000-0000-00006F050000}"/>
    <cellStyle name="Normalno 5 2 5 2 2" xfId="2212" xr:uid="{11C829C4-0952-422D-BD1B-9F6D886408A1}"/>
    <cellStyle name="Normalno 5 2 5 2 2 2" xfId="3192" xr:uid="{B2C9288B-6FF1-4EDE-B323-E29DAD455C74}"/>
    <cellStyle name="Normalno 5 2 5 2 3" xfId="2758" xr:uid="{2AFA7DAB-2536-414E-A5C0-F1212AE5E947}"/>
    <cellStyle name="Normalno 5 2 5 3" xfId="1995" xr:uid="{731BD24A-20AF-4D36-BA7F-55975BE18BC9}"/>
    <cellStyle name="Normalno 5 2 5 3 2" xfId="2975" xr:uid="{0B0742E4-754B-4C15-AFA2-3E8D1889543C}"/>
    <cellStyle name="Normalno 5 2 5 4" xfId="2542" xr:uid="{964CE6ED-5D63-4E79-B067-6B5C83524C75}"/>
    <cellStyle name="Normalno 5 2 6" xfId="1210" xr:uid="{00000000-0005-0000-0000-000070050000}"/>
    <cellStyle name="Normalno 5 2 6 2" xfId="1774" xr:uid="{00000000-0005-0000-0000-000071050000}"/>
    <cellStyle name="Normalno 5 2 6 2 2" xfId="2213" xr:uid="{35E5BE74-8B16-4B32-AD71-69766A12129A}"/>
    <cellStyle name="Normalno 5 2 6 2 2 2" xfId="3193" xr:uid="{45047A55-7A07-4328-B2B7-1CEA6D9CBE32}"/>
    <cellStyle name="Normalno 5 2 6 2 3" xfId="2759" xr:uid="{2AF9A5BE-69EA-417F-B4F6-D4394BAC4AEA}"/>
    <cellStyle name="Normalno 5 2 6 3" xfId="1996" xr:uid="{CE1DC98B-6CE9-4C1F-A8C1-84BB73A011CB}"/>
    <cellStyle name="Normalno 5 2 6 3 2" xfId="2976" xr:uid="{F0EBAEED-A041-46EF-9D62-5C08E8AE442E}"/>
    <cellStyle name="Normalno 5 2 6 4" xfId="2543" xr:uid="{D9B511D1-C220-4787-A5DB-2E9AE5D83099}"/>
    <cellStyle name="Normalno 5 2 7" xfId="1755" xr:uid="{00000000-0005-0000-0000-000072050000}"/>
    <cellStyle name="Normalno 5 2 7 2" xfId="2194" xr:uid="{B21745FE-96C3-47B6-B3DC-CF534202BF69}"/>
    <cellStyle name="Normalno 5 2 7 2 2" xfId="3174" xr:uid="{721FC7A1-7F57-4C32-9A6D-ECC625E77EA4}"/>
    <cellStyle name="Normalno 5 2 7 3" xfId="2740" xr:uid="{7DF1B9B0-F6CA-43E1-9E27-A14CC44E7854}"/>
    <cellStyle name="Normalno 5 2 8" xfId="1977" xr:uid="{4408E64F-D6F0-4A67-89FE-A4DB3B614730}"/>
    <cellStyle name="Normalno 5 2 8 2" xfId="2957" xr:uid="{D081358A-2FA1-458C-9AC4-CC625FCD1557}"/>
    <cellStyle name="Normalno 5 2 9" xfId="2524" xr:uid="{EA1E9C16-CC11-4006-88EE-620EA561A6A9}"/>
    <cellStyle name="Normalno 5 2_LOKAL G7 Vukovar-Robna kuća" xfId="1211" xr:uid="{00000000-0005-0000-0000-000073050000}"/>
    <cellStyle name="Normalno 5 3" xfId="1212" xr:uid="{00000000-0005-0000-0000-000074050000}"/>
    <cellStyle name="Normalno 5 3 2" xfId="1213" xr:uid="{00000000-0005-0000-0000-000075050000}"/>
    <cellStyle name="Normalno 5 3 2 2" xfId="1214" xr:uid="{00000000-0005-0000-0000-000076050000}"/>
    <cellStyle name="Normalno 5 3 2 2 2" xfId="1215" xr:uid="{00000000-0005-0000-0000-000077050000}"/>
    <cellStyle name="Normalno 5 3 2 2 2 2" xfId="1778" xr:uid="{00000000-0005-0000-0000-000078050000}"/>
    <cellStyle name="Normalno 5 3 2 2 2 2 2" xfId="2217" xr:uid="{5B53CBD5-14E8-4023-BBB8-8C925E973477}"/>
    <cellStyle name="Normalno 5 3 2 2 2 2 2 2" xfId="3197" xr:uid="{BE9C7EF0-3304-48D1-9855-3DDE73325516}"/>
    <cellStyle name="Normalno 5 3 2 2 2 2 3" xfId="2763" xr:uid="{73B7194C-E93D-4F65-A03B-D8CDB6A8D020}"/>
    <cellStyle name="Normalno 5 3 2 2 2 3" xfId="2000" xr:uid="{15DC9510-61D2-4641-953A-E267EBB9B3EA}"/>
    <cellStyle name="Normalno 5 3 2 2 2 3 2" xfId="2980" xr:uid="{4AEC84CD-072B-4DB7-BFF2-04B82BAC1AC7}"/>
    <cellStyle name="Normalno 5 3 2 2 2 4" xfId="2547" xr:uid="{76195604-5752-46EB-845F-805DD5967C5C}"/>
    <cellStyle name="Normalno 5 3 2 2 3" xfId="1216" xr:uid="{00000000-0005-0000-0000-000079050000}"/>
    <cellStyle name="Normalno 5 3 2 2 3 2" xfId="1779" xr:uid="{00000000-0005-0000-0000-00007A050000}"/>
    <cellStyle name="Normalno 5 3 2 2 3 2 2" xfId="2218" xr:uid="{DCE837A1-F06A-450B-A1BF-6B79357D3D12}"/>
    <cellStyle name="Normalno 5 3 2 2 3 2 2 2" xfId="3198" xr:uid="{DCB02001-32D4-47D1-869A-9DF33D0F7630}"/>
    <cellStyle name="Normalno 5 3 2 2 3 2 3" xfId="2764" xr:uid="{3EE78D7C-6955-4433-8184-E9392FEA3E54}"/>
    <cellStyle name="Normalno 5 3 2 2 3 3" xfId="2001" xr:uid="{7909285B-97DE-4ECA-B4CF-EA8F249EE2A5}"/>
    <cellStyle name="Normalno 5 3 2 2 3 3 2" xfId="2981" xr:uid="{30669E38-4A79-4E06-94EC-3A7D6628549B}"/>
    <cellStyle name="Normalno 5 3 2 2 3 4" xfId="2548" xr:uid="{66D11941-3C85-41F9-9D01-8121A87C82BE}"/>
    <cellStyle name="Normalno 5 3 2 2 4" xfId="1777" xr:uid="{00000000-0005-0000-0000-00007B050000}"/>
    <cellStyle name="Normalno 5 3 2 2 4 2" xfId="2216" xr:uid="{7C9386E6-8C3C-444D-BF41-B53FC6E984F8}"/>
    <cellStyle name="Normalno 5 3 2 2 4 2 2" xfId="3196" xr:uid="{35B35314-8DDC-4D3E-9B80-6721F177E8E5}"/>
    <cellStyle name="Normalno 5 3 2 2 4 3" xfId="2762" xr:uid="{3021793A-C369-41DA-9992-22628919644B}"/>
    <cellStyle name="Normalno 5 3 2 2 5" xfId="1999" xr:uid="{E15B149E-4FBB-4572-BAFF-A80F8707A81C}"/>
    <cellStyle name="Normalno 5 3 2 2 5 2" xfId="2979" xr:uid="{FC087178-892D-46FC-ADB3-0B232C445D53}"/>
    <cellStyle name="Normalno 5 3 2 2 6" xfId="2546" xr:uid="{E347961D-4C77-4737-BC17-D6DB199A95F0}"/>
    <cellStyle name="Normalno 5 3 2 2_LOKAL G7 Vukovar-Robna kuća" xfId="1217" xr:uid="{00000000-0005-0000-0000-00007C050000}"/>
    <cellStyle name="Normalno 5 3 2 3" xfId="1218" xr:uid="{00000000-0005-0000-0000-00007D050000}"/>
    <cellStyle name="Normalno 5 3 2 3 2" xfId="1219" xr:uid="{00000000-0005-0000-0000-00007E050000}"/>
    <cellStyle name="Normalno 5 3 2 3 2 2" xfId="1781" xr:uid="{00000000-0005-0000-0000-00007F050000}"/>
    <cellStyle name="Normalno 5 3 2 3 2 2 2" xfId="2220" xr:uid="{EC957322-4E58-497F-B7AE-19A9B54743EA}"/>
    <cellStyle name="Normalno 5 3 2 3 2 2 2 2" xfId="3200" xr:uid="{744F7639-E18E-4A7E-8B9B-620FD0256043}"/>
    <cellStyle name="Normalno 5 3 2 3 2 2 3" xfId="2766" xr:uid="{1058BCB0-2F8F-455D-AACC-695EDD5A9983}"/>
    <cellStyle name="Normalno 5 3 2 3 2 3" xfId="2003" xr:uid="{6D218205-72B6-4F40-AE2C-6C52E772B467}"/>
    <cellStyle name="Normalno 5 3 2 3 2 3 2" xfId="2983" xr:uid="{F92AC27D-79D3-4B2F-B884-0D715B893907}"/>
    <cellStyle name="Normalno 5 3 2 3 2 4" xfId="2550" xr:uid="{C41F4F24-B03D-4419-98B8-DE6ACB9E186B}"/>
    <cellStyle name="Normalno 5 3 2 3 3" xfId="1780" xr:uid="{00000000-0005-0000-0000-000080050000}"/>
    <cellStyle name="Normalno 5 3 2 3 3 2" xfId="2219" xr:uid="{E7EA199D-2269-407A-8F8F-04C603C12203}"/>
    <cellStyle name="Normalno 5 3 2 3 3 2 2" xfId="3199" xr:uid="{F299D541-D159-4E24-B512-748880475DE7}"/>
    <cellStyle name="Normalno 5 3 2 3 3 3" xfId="2765" xr:uid="{7B8D7A24-1276-4532-A43E-EA90F4AAE586}"/>
    <cellStyle name="Normalno 5 3 2 3 4" xfId="2002" xr:uid="{5B99E2AB-4587-4FA3-8AC6-FDCB5346413F}"/>
    <cellStyle name="Normalno 5 3 2 3 4 2" xfId="2982" xr:uid="{055C204C-656C-404C-BE01-E9820D3FF24C}"/>
    <cellStyle name="Normalno 5 3 2 3 5" xfId="2549" xr:uid="{001D62E9-DCBE-4788-B8ED-D194AE4862B1}"/>
    <cellStyle name="Normalno 5 3 2 3_LOKAL G7 Vukovar-Robna kuća" xfId="1220" xr:uid="{00000000-0005-0000-0000-000081050000}"/>
    <cellStyle name="Normalno 5 3 2 4" xfId="1221" xr:uid="{00000000-0005-0000-0000-000082050000}"/>
    <cellStyle name="Normalno 5 3 2 4 2" xfId="1782" xr:uid="{00000000-0005-0000-0000-000083050000}"/>
    <cellStyle name="Normalno 5 3 2 4 2 2" xfId="2221" xr:uid="{474A05C8-70EE-41C0-A32B-B991CF2337C3}"/>
    <cellStyle name="Normalno 5 3 2 4 2 2 2" xfId="3201" xr:uid="{EC5177CD-8FFF-4C05-A63B-0E65DFAE888A}"/>
    <cellStyle name="Normalno 5 3 2 4 2 3" xfId="2767" xr:uid="{9B0D180F-6C32-4F46-B575-F45A074FEB08}"/>
    <cellStyle name="Normalno 5 3 2 4 3" xfId="2004" xr:uid="{2EFD835A-15BE-4B83-8861-DA425153B576}"/>
    <cellStyle name="Normalno 5 3 2 4 3 2" xfId="2984" xr:uid="{1C636290-3B56-4C48-914F-29B572405AB2}"/>
    <cellStyle name="Normalno 5 3 2 4 4" xfId="2551" xr:uid="{B14642B4-63EA-435F-B255-F2CCD90FA42E}"/>
    <cellStyle name="Normalno 5 3 2 5" xfId="1222" xr:uid="{00000000-0005-0000-0000-000084050000}"/>
    <cellStyle name="Normalno 5 3 2 5 2" xfId="1783" xr:uid="{00000000-0005-0000-0000-000085050000}"/>
    <cellStyle name="Normalno 5 3 2 5 2 2" xfId="2222" xr:uid="{DFAF93BD-18BC-4E05-ADFF-13B8AB5A2F95}"/>
    <cellStyle name="Normalno 5 3 2 5 2 2 2" xfId="3202" xr:uid="{6CDFF0E2-5BFD-4802-91D3-AE238D1642DA}"/>
    <cellStyle name="Normalno 5 3 2 5 2 3" xfId="2768" xr:uid="{704DBAB9-8E2B-4B48-BA16-C009B1458966}"/>
    <cellStyle name="Normalno 5 3 2 5 3" xfId="2005" xr:uid="{C5477B53-04D6-428F-9B70-83829D4FB006}"/>
    <cellStyle name="Normalno 5 3 2 5 3 2" xfId="2985" xr:uid="{80E08A9F-55B1-4543-BB4E-14C329963C1C}"/>
    <cellStyle name="Normalno 5 3 2 5 4" xfId="2552" xr:uid="{273DE662-1531-47C2-95EF-3508C1850BF5}"/>
    <cellStyle name="Normalno 5 3 2 6" xfId="1776" xr:uid="{00000000-0005-0000-0000-000086050000}"/>
    <cellStyle name="Normalno 5 3 2 6 2" xfId="2215" xr:uid="{18BD848A-861B-40A7-9A88-832946E7B9EC}"/>
    <cellStyle name="Normalno 5 3 2 6 2 2" xfId="3195" xr:uid="{C7F16094-4053-4403-84F2-32AD2CBB4089}"/>
    <cellStyle name="Normalno 5 3 2 6 3" xfId="2761" xr:uid="{C87826BD-E46B-41EF-B62F-803F4EC69BF5}"/>
    <cellStyle name="Normalno 5 3 2 7" xfId="1998" xr:uid="{E45B941B-EF67-456B-8C7D-55FD8EB6021D}"/>
    <cellStyle name="Normalno 5 3 2 7 2" xfId="2978" xr:uid="{5AC013E0-EF37-41EB-A530-AE88AB7B7EDC}"/>
    <cellStyle name="Normalno 5 3 2 8" xfId="2545" xr:uid="{2FABD061-166C-44A4-8B20-8176DE60E8E1}"/>
    <cellStyle name="Normalno 5 3 2_LOKAL G7 Vukovar-Robna kuća" xfId="1223" xr:uid="{00000000-0005-0000-0000-000087050000}"/>
    <cellStyle name="Normalno 5 3 3" xfId="1224" xr:uid="{00000000-0005-0000-0000-000088050000}"/>
    <cellStyle name="Normalno 5 3 3 2" xfId="1225" xr:uid="{00000000-0005-0000-0000-000089050000}"/>
    <cellStyle name="Normalno 5 3 3 2 2" xfId="1785" xr:uid="{00000000-0005-0000-0000-00008A050000}"/>
    <cellStyle name="Normalno 5 3 3 2 2 2" xfId="2224" xr:uid="{10928B04-93AC-4B63-B48F-1ED9D5E1C001}"/>
    <cellStyle name="Normalno 5 3 3 2 2 2 2" xfId="3204" xr:uid="{9183F93A-D9E3-4BB5-8F8B-047408ECFAA1}"/>
    <cellStyle name="Normalno 5 3 3 2 2 3" xfId="2770" xr:uid="{44E0E5A6-1F56-471C-99EC-E2AC3399D107}"/>
    <cellStyle name="Normalno 5 3 3 2 3" xfId="2007" xr:uid="{AE6DF81C-369D-4BD1-A4B7-7A0BFABBCFB9}"/>
    <cellStyle name="Normalno 5 3 3 2 3 2" xfId="2987" xr:uid="{02FD80B0-FD90-47FF-8BF2-F9FC0D3E6189}"/>
    <cellStyle name="Normalno 5 3 3 2 4" xfId="2554" xr:uid="{54D93F39-692A-4E62-AA75-CE4CA6504966}"/>
    <cellStyle name="Normalno 5 3 3 3" xfId="1226" xr:uid="{00000000-0005-0000-0000-00008B050000}"/>
    <cellStyle name="Normalno 5 3 3 3 2" xfId="1786" xr:uid="{00000000-0005-0000-0000-00008C050000}"/>
    <cellStyle name="Normalno 5 3 3 3 2 2" xfId="2225" xr:uid="{6A0E71D0-0510-4C12-A552-393F7282C4A4}"/>
    <cellStyle name="Normalno 5 3 3 3 2 2 2" xfId="3205" xr:uid="{04A1D2C2-F702-44F6-9695-28C86D62BD09}"/>
    <cellStyle name="Normalno 5 3 3 3 2 3" xfId="2771" xr:uid="{BBA085C7-BC9B-4FCB-A443-7FE49B21FF8F}"/>
    <cellStyle name="Normalno 5 3 3 3 3" xfId="2008" xr:uid="{A41B14D1-C82C-4557-9A73-A27C6F0F82EE}"/>
    <cellStyle name="Normalno 5 3 3 3 3 2" xfId="2988" xr:uid="{F18BBC2A-D0CB-4236-B025-5E204639B427}"/>
    <cellStyle name="Normalno 5 3 3 3 4" xfId="2555" xr:uid="{AC380E72-D028-4587-90BE-77FD99622A5C}"/>
    <cellStyle name="Normalno 5 3 3 4" xfId="1784" xr:uid="{00000000-0005-0000-0000-00008D050000}"/>
    <cellStyle name="Normalno 5 3 3 4 2" xfId="2223" xr:uid="{2DEE4315-F348-467A-A6A5-CBCF76FD59BA}"/>
    <cellStyle name="Normalno 5 3 3 4 2 2" xfId="3203" xr:uid="{3E1CF3B9-04CA-4BB3-9358-B5C56AD8A65B}"/>
    <cellStyle name="Normalno 5 3 3 4 3" xfId="2769" xr:uid="{9153F368-2F4F-499A-A81B-A7172088B2EF}"/>
    <cellStyle name="Normalno 5 3 3 5" xfId="2006" xr:uid="{DB3841FC-7A8A-424B-8AFE-BF9C9F54E985}"/>
    <cellStyle name="Normalno 5 3 3 5 2" xfId="2986" xr:uid="{339DAD76-3D7E-4F13-B981-6FC82EB2B319}"/>
    <cellStyle name="Normalno 5 3 3 6" xfId="2553" xr:uid="{BE9A2FF2-88F8-4155-823C-8D824C65948E}"/>
    <cellStyle name="Normalno 5 3 3_LOKAL G7 Vukovar-Robna kuća" xfId="1227" xr:uid="{00000000-0005-0000-0000-00008E050000}"/>
    <cellStyle name="Normalno 5 3 4" xfId="1228" xr:uid="{00000000-0005-0000-0000-00008F050000}"/>
    <cellStyle name="Normalno 5 3 4 2" xfId="1787" xr:uid="{00000000-0005-0000-0000-000090050000}"/>
    <cellStyle name="Normalno 5 3 4 2 2" xfId="2226" xr:uid="{C962BA00-928C-4A9C-9022-6B5AB9C35913}"/>
    <cellStyle name="Normalno 5 3 4 2 2 2" xfId="3206" xr:uid="{DB241813-74F6-48EA-957E-B1461757D0C3}"/>
    <cellStyle name="Normalno 5 3 4 2 3" xfId="2772" xr:uid="{13D24D81-7BA0-4016-A368-00A6738FDBC2}"/>
    <cellStyle name="Normalno 5 3 4 3" xfId="2009" xr:uid="{D751392F-D927-4B54-AFA4-D57C531E5216}"/>
    <cellStyle name="Normalno 5 3 4 3 2" xfId="2989" xr:uid="{86E33D0A-C42A-4DBE-AB17-65D4404DC0EF}"/>
    <cellStyle name="Normalno 5 3 4 4" xfId="2556" xr:uid="{9DB6EC48-F725-4BF8-8507-DAD0E058A480}"/>
    <cellStyle name="Normalno 5 3 5" xfId="1229" xr:uid="{00000000-0005-0000-0000-000091050000}"/>
    <cellStyle name="Normalno 5 3 5 2" xfId="1788" xr:uid="{00000000-0005-0000-0000-000092050000}"/>
    <cellStyle name="Normalno 5 3 5 2 2" xfId="2227" xr:uid="{FB3B756A-1C7B-4E51-B194-A28DBA679CCF}"/>
    <cellStyle name="Normalno 5 3 5 2 2 2" xfId="3207" xr:uid="{1F0F5C23-F121-4F71-BBD5-EC3801408DC0}"/>
    <cellStyle name="Normalno 5 3 5 2 3" xfId="2773" xr:uid="{50ACACAC-0F77-4AF6-BEBC-EA6627365D0E}"/>
    <cellStyle name="Normalno 5 3 5 3" xfId="2010" xr:uid="{2909887A-C83F-434D-820F-FE79A19D8169}"/>
    <cellStyle name="Normalno 5 3 5 3 2" xfId="2990" xr:uid="{14C4A823-EA30-4E98-85E5-E7F73E255BE1}"/>
    <cellStyle name="Normalno 5 3 5 4" xfId="2557" xr:uid="{4B2D4E17-2E7F-4EF1-BCE5-9F1311DAAE55}"/>
    <cellStyle name="Normalno 5 3 6" xfId="1775" xr:uid="{00000000-0005-0000-0000-000093050000}"/>
    <cellStyle name="Normalno 5 3 6 2" xfId="2214" xr:uid="{A45AFA90-7D30-4E4C-952A-746EFE90BCA9}"/>
    <cellStyle name="Normalno 5 3 6 2 2" xfId="3194" xr:uid="{3A9B0F1F-AC6A-49A8-A6AD-F3C7E58A8BFE}"/>
    <cellStyle name="Normalno 5 3 6 3" xfId="2760" xr:uid="{5FD33067-F2C6-4AC6-BE56-F4DDEB30A4B5}"/>
    <cellStyle name="Normalno 5 3 7" xfId="1997" xr:uid="{69DCF6AD-0DBE-4176-92CD-CFC2663CBFC7}"/>
    <cellStyle name="Normalno 5 3 7 2" xfId="2977" xr:uid="{520E8D55-3B61-4079-906F-AF1CC7278F12}"/>
    <cellStyle name="Normalno 5 3 8" xfId="2544" xr:uid="{146BD8B9-D3A3-4D81-A902-BDFDF552D4A0}"/>
    <cellStyle name="Normalno 5 3_LOKAL G7 Vukovar-Robna kuća" xfId="1230" xr:uid="{00000000-0005-0000-0000-000094050000}"/>
    <cellStyle name="Normalno 5 4" xfId="1231" xr:uid="{00000000-0005-0000-0000-000095050000}"/>
    <cellStyle name="Normalno 5 4 2" xfId="1232" xr:uid="{00000000-0005-0000-0000-000096050000}"/>
    <cellStyle name="Normalno 5 4 2 2" xfId="1233" xr:uid="{00000000-0005-0000-0000-000097050000}"/>
    <cellStyle name="Normalno 5 4 2 2 2" xfId="1234" xr:uid="{00000000-0005-0000-0000-000098050000}"/>
    <cellStyle name="Normalno 5 4 2 2 2 2" xfId="1792" xr:uid="{00000000-0005-0000-0000-000099050000}"/>
    <cellStyle name="Normalno 5 4 2 2 2 2 2" xfId="2231" xr:uid="{1668B216-27E2-4770-8F51-393B7601B230}"/>
    <cellStyle name="Normalno 5 4 2 2 2 2 2 2" xfId="3211" xr:uid="{1078A94D-0B17-4932-8A41-AE3DFD5E6FA5}"/>
    <cellStyle name="Normalno 5 4 2 2 2 2 3" xfId="2777" xr:uid="{D42A9B9E-D46B-43FD-89EA-DD4ABF77E5C7}"/>
    <cellStyle name="Normalno 5 4 2 2 2 3" xfId="2014" xr:uid="{C0206746-5F64-4975-8DF4-965D5CB6A728}"/>
    <cellStyle name="Normalno 5 4 2 2 2 3 2" xfId="2994" xr:uid="{B6AAC850-6AFA-45FA-8E1D-BDF1E56A5AF7}"/>
    <cellStyle name="Normalno 5 4 2 2 2 4" xfId="2561" xr:uid="{A83AC304-94F9-475B-B30E-9B0682D90136}"/>
    <cellStyle name="Normalno 5 4 2 2 3" xfId="1235" xr:uid="{00000000-0005-0000-0000-00009A050000}"/>
    <cellStyle name="Normalno 5 4 2 2 3 2" xfId="1793" xr:uid="{00000000-0005-0000-0000-00009B050000}"/>
    <cellStyle name="Normalno 5 4 2 2 3 2 2" xfId="2232" xr:uid="{587B5A10-876D-41E3-ABEF-3FC1E0D87198}"/>
    <cellStyle name="Normalno 5 4 2 2 3 2 2 2" xfId="3212" xr:uid="{CC3140DD-DE78-4B60-90BC-DC517333C49C}"/>
    <cellStyle name="Normalno 5 4 2 2 3 2 3" xfId="2778" xr:uid="{D42EC49D-0DE9-43F5-BB29-2C00E97A3DCF}"/>
    <cellStyle name="Normalno 5 4 2 2 3 3" xfId="2015" xr:uid="{A8624785-D87C-4935-8BB0-FF78D4FBC3B9}"/>
    <cellStyle name="Normalno 5 4 2 2 3 3 2" xfId="2995" xr:uid="{150D7229-5CD4-4BDD-86FA-3B8E53C0880A}"/>
    <cellStyle name="Normalno 5 4 2 2 3 4" xfId="2562" xr:uid="{A1A47393-8BEE-4F85-A5D8-6878BCFE1C49}"/>
    <cellStyle name="Normalno 5 4 2 2 4" xfId="1791" xr:uid="{00000000-0005-0000-0000-00009C050000}"/>
    <cellStyle name="Normalno 5 4 2 2 4 2" xfId="2230" xr:uid="{7DE93F71-5A45-4DC8-BFD5-BE376E949B35}"/>
    <cellStyle name="Normalno 5 4 2 2 4 2 2" xfId="3210" xr:uid="{CAFF4756-690E-4107-B7B2-CC2BE87C1DE1}"/>
    <cellStyle name="Normalno 5 4 2 2 4 3" xfId="2776" xr:uid="{68A6953E-65A2-43AA-B51F-5606401D97C6}"/>
    <cellStyle name="Normalno 5 4 2 2 5" xfId="2013" xr:uid="{5C866A1B-94F8-4809-ABEE-5C565C8F6A3D}"/>
    <cellStyle name="Normalno 5 4 2 2 5 2" xfId="2993" xr:uid="{F9476C99-D242-4036-9A12-DBFBE9D82092}"/>
    <cellStyle name="Normalno 5 4 2 2 6" xfId="2560" xr:uid="{C6F90621-9E6E-483D-8483-4CB094648DF2}"/>
    <cellStyle name="Normalno 5 4 2 2_LOKAL G7 Vukovar-Robna kuća" xfId="1236" xr:uid="{00000000-0005-0000-0000-00009D050000}"/>
    <cellStyle name="Normalno 5 4 2 3" xfId="1237" xr:uid="{00000000-0005-0000-0000-00009E050000}"/>
    <cellStyle name="Normalno 5 4 2 3 2" xfId="1238" xr:uid="{00000000-0005-0000-0000-00009F050000}"/>
    <cellStyle name="Normalno 5 4 2 3 2 2" xfId="1795" xr:uid="{00000000-0005-0000-0000-0000A0050000}"/>
    <cellStyle name="Normalno 5 4 2 3 2 2 2" xfId="2234" xr:uid="{A4CAD7D6-4257-49E3-BD86-7D5A8EAFAA73}"/>
    <cellStyle name="Normalno 5 4 2 3 2 2 2 2" xfId="3214" xr:uid="{0F7FBE2C-BCAD-4D05-BAF1-4AF31D434907}"/>
    <cellStyle name="Normalno 5 4 2 3 2 2 3" xfId="2780" xr:uid="{71B66482-B249-4E59-9D19-102D475497F3}"/>
    <cellStyle name="Normalno 5 4 2 3 2 3" xfId="2017" xr:uid="{C6D8D68D-DAF3-4CA9-B57F-D1AA33343B79}"/>
    <cellStyle name="Normalno 5 4 2 3 2 3 2" xfId="2997" xr:uid="{078B38B5-95DF-4202-84D6-5D8CB81E8604}"/>
    <cellStyle name="Normalno 5 4 2 3 2 4" xfId="2564" xr:uid="{A559D783-8FE9-4BA1-B0B7-AB66ACF8669D}"/>
    <cellStyle name="Normalno 5 4 2 3 3" xfId="1794" xr:uid="{00000000-0005-0000-0000-0000A1050000}"/>
    <cellStyle name="Normalno 5 4 2 3 3 2" xfId="2233" xr:uid="{A8BC573C-826F-4143-A4BF-F46A38737E8E}"/>
    <cellStyle name="Normalno 5 4 2 3 3 2 2" xfId="3213" xr:uid="{DD5B14E2-A187-4D91-90C4-D3C610DEA91B}"/>
    <cellStyle name="Normalno 5 4 2 3 3 3" xfId="2779" xr:uid="{867D6F3E-4B9F-4AC1-87D6-5022901E017B}"/>
    <cellStyle name="Normalno 5 4 2 3 4" xfId="2016" xr:uid="{2C7CCAA3-FDC6-42AC-A204-F1AB173A949A}"/>
    <cellStyle name="Normalno 5 4 2 3 4 2" xfId="2996" xr:uid="{9A6D03E3-551A-4B47-B98A-8A1345BD48EF}"/>
    <cellStyle name="Normalno 5 4 2 3 5" xfId="2563" xr:uid="{0D4A167A-AF74-4CD7-AA4F-6163453C44D4}"/>
    <cellStyle name="Normalno 5 4 2 3_LOKAL G7 Vukovar-Robna kuća" xfId="1239" xr:uid="{00000000-0005-0000-0000-0000A2050000}"/>
    <cellStyle name="Normalno 5 4 2 4" xfId="1240" xr:uid="{00000000-0005-0000-0000-0000A3050000}"/>
    <cellStyle name="Normalno 5 4 2 4 2" xfId="1796" xr:uid="{00000000-0005-0000-0000-0000A4050000}"/>
    <cellStyle name="Normalno 5 4 2 4 2 2" xfId="2235" xr:uid="{77A2009B-4D11-49E5-8113-86E4B1F29C0E}"/>
    <cellStyle name="Normalno 5 4 2 4 2 2 2" xfId="3215" xr:uid="{A87C9951-FAA0-48BE-9437-4FE450AC8271}"/>
    <cellStyle name="Normalno 5 4 2 4 2 3" xfId="2781" xr:uid="{AC29890B-A9DC-40CB-A4D9-2C53D3C2EF1B}"/>
    <cellStyle name="Normalno 5 4 2 4 3" xfId="2018" xr:uid="{0DC9825A-02D8-4E6F-A192-2ABFD647FE21}"/>
    <cellStyle name="Normalno 5 4 2 4 3 2" xfId="2998" xr:uid="{EC2A50F7-59A2-4F34-A47B-F9CFA47CBDB5}"/>
    <cellStyle name="Normalno 5 4 2 4 4" xfId="2565" xr:uid="{86C25E0E-638C-4276-B85C-4798960B8CD4}"/>
    <cellStyle name="Normalno 5 4 2 5" xfId="1241" xr:uid="{00000000-0005-0000-0000-0000A5050000}"/>
    <cellStyle name="Normalno 5 4 2 5 2" xfId="1797" xr:uid="{00000000-0005-0000-0000-0000A6050000}"/>
    <cellStyle name="Normalno 5 4 2 5 2 2" xfId="2236" xr:uid="{44952905-36AB-4813-A53A-284DD6492D70}"/>
    <cellStyle name="Normalno 5 4 2 5 2 2 2" xfId="3216" xr:uid="{53478DC3-B584-4FF8-95F4-8ECD5500A5D5}"/>
    <cellStyle name="Normalno 5 4 2 5 2 3" xfId="2782" xr:uid="{48887FA6-C27C-42FB-A51E-C9FC59F8EB70}"/>
    <cellStyle name="Normalno 5 4 2 5 3" xfId="2019" xr:uid="{A981C3FB-5C4E-48CF-9D8C-D42E89358CD7}"/>
    <cellStyle name="Normalno 5 4 2 5 3 2" xfId="2999" xr:uid="{FCE18DC1-73D0-4509-9981-A66DFAEBC341}"/>
    <cellStyle name="Normalno 5 4 2 5 4" xfId="2566" xr:uid="{252AC388-F79C-454C-B66C-3AB16017C1CD}"/>
    <cellStyle name="Normalno 5 4 2 6" xfId="1790" xr:uid="{00000000-0005-0000-0000-0000A7050000}"/>
    <cellStyle name="Normalno 5 4 2 6 2" xfId="2229" xr:uid="{7CC781A7-59A5-4BAA-96FD-59E8B3DAB448}"/>
    <cellStyle name="Normalno 5 4 2 6 2 2" xfId="3209" xr:uid="{F6290414-A9A9-4412-AE3F-926AC2017147}"/>
    <cellStyle name="Normalno 5 4 2 6 3" xfId="2775" xr:uid="{7B12ACC3-B6C9-4F6F-A91D-AE84F93F6C86}"/>
    <cellStyle name="Normalno 5 4 2 7" xfId="2012" xr:uid="{99168836-3469-427C-AC18-F815E6B9C30A}"/>
    <cellStyle name="Normalno 5 4 2 7 2" xfId="2992" xr:uid="{2E51F614-E3ED-4A48-958C-1B4C5024E889}"/>
    <cellStyle name="Normalno 5 4 2 8" xfId="2559" xr:uid="{902D57D9-7EFF-49B1-98F3-E4A0435D64A9}"/>
    <cellStyle name="Normalno 5 4 2_LOKAL G7 Vukovar-Robna kuća" xfId="1242" xr:uid="{00000000-0005-0000-0000-0000A8050000}"/>
    <cellStyle name="Normalno 5 4 3" xfId="1243" xr:uid="{00000000-0005-0000-0000-0000A9050000}"/>
    <cellStyle name="Normalno 5 4 3 2" xfId="1244" xr:uid="{00000000-0005-0000-0000-0000AA050000}"/>
    <cellStyle name="Normalno 5 4 3 2 2" xfId="1799" xr:uid="{00000000-0005-0000-0000-0000AB050000}"/>
    <cellStyle name="Normalno 5 4 3 2 2 2" xfId="2238" xr:uid="{98BA2187-1C84-4FD5-B530-0F3B33225A9E}"/>
    <cellStyle name="Normalno 5 4 3 2 2 2 2" xfId="3218" xr:uid="{045444BD-C88C-45C8-820B-24D1B48DD889}"/>
    <cellStyle name="Normalno 5 4 3 2 2 3" xfId="2784" xr:uid="{50920946-9F9C-4FDB-ADB0-EA6FE09A5387}"/>
    <cellStyle name="Normalno 5 4 3 2 3" xfId="2021" xr:uid="{D0D987ED-D1C4-413C-96AF-F56867AE09DF}"/>
    <cellStyle name="Normalno 5 4 3 2 3 2" xfId="3001" xr:uid="{C7F2CA18-8F7C-45E8-AE21-CCFB94B24235}"/>
    <cellStyle name="Normalno 5 4 3 2 4" xfId="2568" xr:uid="{36D3254D-6E06-43D3-84BC-BFEEEF580B72}"/>
    <cellStyle name="Normalno 5 4 3 3" xfId="1245" xr:uid="{00000000-0005-0000-0000-0000AC050000}"/>
    <cellStyle name="Normalno 5 4 3 3 2" xfId="1800" xr:uid="{00000000-0005-0000-0000-0000AD050000}"/>
    <cellStyle name="Normalno 5 4 3 3 2 2" xfId="2239" xr:uid="{694D5CA4-DF75-4ED9-A25D-0BAF1C79C4E9}"/>
    <cellStyle name="Normalno 5 4 3 3 2 2 2" xfId="3219" xr:uid="{75E61E49-E10D-4789-8D24-31065B1516E6}"/>
    <cellStyle name="Normalno 5 4 3 3 2 3" xfId="2785" xr:uid="{EB1DCF7C-649B-408F-AF6F-0E5983B304D9}"/>
    <cellStyle name="Normalno 5 4 3 3 3" xfId="2022" xr:uid="{176D7333-B360-4EBC-9875-7880FDD71989}"/>
    <cellStyle name="Normalno 5 4 3 3 3 2" xfId="3002" xr:uid="{FD295F9D-FB07-4A73-A411-6405BB4B0FFD}"/>
    <cellStyle name="Normalno 5 4 3 3 4" xfId="2569" xr:uid="{112D1864-D7D7-4B33-BDD3-C302E2AD1B14}"/>
    <cellStyle name="Normalno 5 4 3 4" xfId="1798" xr:uid="{00000000-0005-0000-0000-0000AE050000}"/>
    <cellStyle name="Normalno 5 4 3 4 2" xfId="2237" xr:uid="{F5C01039-A501-49F7-A8CB-6C8182124A70}"/>
    <cellStyle name="Normalno 5 4 3 4 2 2" xfId="3217" xr:uid="{FE4CE3C6-7086-4F33-B6BA-9FC8FD731850}"/>
    <cellStyle name="Normalno 5 4 3 4 3" xfId="2783" xr:uid="{FB3C10F8-0738-4860-A833-4AC38CEA3130}"/>
    <cellStyle name="Normalno 5 4 3 5" xfId="2020" xr:uid="{22B7B989-9C79-46A2-8DC4-F840D0A3EE61}"/>
    <cellStyle name="Normalno 5 4 3 5 2" xfId="3000" xr:uid="{089A79F2-50DC-4CA1-8BB6-0181F9C32561}"/>
    <cellStyle name="Normalno 5 4 3 6" xfId="2567" xr:uid="{6AD47506-09AE-48C0-87E0-1EAB61D552F5}"/>
    <cellStyle name="Normalno 5 4 3_LOKAL G7 Vukovar-Robna kuća" xfId="1246" xr:uid="{00000000-0005-0000-0000-0000AF050000}"/>
    <cellStyle name="Normalno 5 4 4" xfId="1247" xr:uid="{00000000-0005-0000-0000-0000B0050000}"/>
    <cellStyle name="Normalno 5 4 4 2" xfId="1801" xr:uid="{00000000-0005-0000-0000-0000B1050000}"/>
    <cellStyle name="Normalno 5 4 4 2 2" xfId="2240" xr:uid="{1CD703AC-4E1F-469F-A546-8D0138AE8AB7}"/>
    <cellStyle name="Normalno 5 4 4 2 2 2" xfId="3220" xr:uid="{623C7A72-5D15-41CE-82C9-B38E4331F28D}"/>
    <cellStyle name="Normalno 5 4 4 2 3" xfId="2786" xr:uid="{A75F45CF-93F0-4D27-9119-6CDC1B3569C8}"/>
    <cellStyle name="Normalno 5 4 4 3" xfId="2023" xr:uid="{E7F2D2BC-2366-4742-9389-F2DFC55CDF7A}"/>
    <cellStyle name="Normalno 5 4 4 3 2" xfId="3003" xr:uid="{15BCA686-A537-4EC9-9E65-04A97EA79911}"/>
    <cellStyle name="Normalno 5 4 4 4" xfId="2570" xr:uid="{2FB3EBCA-3337-47BC-865A-A547F2FF4B01}"/>
    <cellStyle name="Normalno 5 4 5" xfId="1248" xr:uid="{00000000-0005-0000-0000-0000B2050000}"/>
    <cellStyle name="Normalno 5 4 5 2" xfId="1802" xr:uid="{00000000-0005-0000-0000-0000B3050000}"/>
    <cellStyle name="Normalno 5 4 5 2 2" xfId="2241" xr:uid="{2C00BA7F-66A2-4127-B163-184752E0F069}"/>
    <cellStyle name="Normalno 5 4 5 2 2 2" xfId="3221" xr:uid="{981F340D-CA3D-4B6D-BFE2-46F1D9683051}"/>
    <cellStyle name="Normalno 5 4 5 2 3" xfId="2787" xr:uid="{673EDAFB-ACD0-4559-B89F-A17CE60B97D6}"/>
    <cellStyle name="Normalno 5 4 5 3" xfId="2024" xr:uid="{3A157E5B-F968-4019-B950-74598C4A0F67}"/>
    <cellStyle name="Normalno 5 4 5 3 2" xfId="3004" xr:uid="{D8FB52E3-D4F6-4352-85AF-3AA7A7EC4977}"/>
    <cellStyle name="Normalno 5 4 5 4" xfId="2571" xr:uid="{A29AB6E2-6448-4B50-A244-507D0C20D70B}"/>
    <cellStyle name="Normalno 5 4 6" xfId="1789" xr:uid="{00000000-0005-0000-0000-0000B4050000}"/>
    <cellStyle name="Normalno 5 4 6 2" xfId="2228" xr:uid="{AF2BB2DD-BC89-4F81-8FE3-0131800D22C6}"/>
    <cellStyle name="Normalno 5 4 6 2 2" xfId="3208" xr:uid="{72BB5BED-715E-4D09-A5BA-F3EE1029648C}"/>
    <cellStyle name="Normalno 5 4 6 3" xfId="2774" xr:uid="{96541BCB-7DE3-4204-BF79-7C8B89FF6C20}"/>
    <cellStyle name="Normalno 5 4 7" xfId="2011" xr:uid="{E2C26F78-01F2-4D31-8CF6-79D64CCE0A9E}"/>
    <cellStyle name="Normalno 5 4 7 2" xfId="2991" xr:uid="{DC5D6F5B-BBB9-4C89-BCCC-580A0A3E1F11}"/>
    <cellStyle name="Normalno 5 4 8" xfId="2558" xr:uid="{C5B72345-4613-4B2B-A4DE-82249344EE29}"/>
    <cellStyle name="Normalno 5 4_LOKAL G7 Vukovar-Robna kuća" xfId="1249" xr:uid="{00000000-0005-0000-0000-0000B5050000}"/>
    <cellStyle name="Normalno 5 5" xfId="1250" xr:uid="{00000000-0005-0000-0000-0000B6050000}"/>
    <cellStyle name="Normalno 5 5 2" xfId="1251" xr:uid="{00000000-0005-0000-0000-0000B7050000}"/>
    <cellStyle name="Normalno 5 5 2 2" xfId="1252" xr:uid="{00000000-0005-0000-0000-0000B8050000}"/>
    <cellStyle name="Normalno 5 5 2 2 2" xfId="1805" xr:uid="{00000000-0005-0000-0000-0000B9050000}"/>
    <cellStyle name="Normalno 5 5 2 2 2 2" xfId="2244" xr:uid="{4DB9C3DF-C049-4629-99A1-A24C1277EFF0}"/>
    <cellStyle name="Normalno 5 5 2 2 2 2 2" xfId="3224" xr:uid="{65FE80CD-CCF0-4F27-81B0-05B8C616B890}"/>
    <cellStyle name="Normalno 5 5 2 2 2 3" xfId="2790" xr:uid="{8F82CD97-9738-4D43-BADB-897D992F9BF3}"/>
    <cellStyle name="Normalno 5 5 2 2 3" xfId="2027" xr:uid="{4C057718-4AC5-4C42-A473-8D98E857409C}"/>
    <cellStyle name="Normalno 5 5 2 2 3 2" xfId="3007" xr:uid="{907E87B5-3C89-4FF6-ABAD-4EC8A587BC44}"/>
    <cellStyle name="Normalno 5 5 2 2 4" xfId="2574" xr:uid="{002DDE6E-5985-4596-A3F3-BAD2AECFEE1A}"/>
    <cellStyle name="Normalno 5 5 2 3" xfId="1253" xr:uid="{00000000-0005-0000-0000-0000BA050000}"/>
    <cellStyle name="Normalno 5 5 2 3 2" xfId="1806" xr:uid="{00000000-0005-0000-0000-0000BB050000}"/>
    <cellStyle name="Normalno 5 5 2 3 2 2" xfId="2245" xr:uid="{1C9FB4DA-B218-45B4-BA7D-BF4174C4418E}"/>
    <cellStyle name="Normalno 5 5 2 3 2 2 2" xfId="3225" xr:uid="{C82D20D3-3361-4BEA-8EC6-055186221771}"/>
    <cellStyle name="Normalno 5 5 2 3 2 3" xfId="2791" xr:uid="{D85D2B5F-F972-4F09-9619-B3CB43576DB3}"/>
    <cellStyle name="Normalno 5 5 2 3 3" xfId="2028" xr:uid="{C444E262-D91D-40AC-A312-4A76C268DE1F}"/>
    <cellStyle name="Normalno 5 5 2 3 3 2" xfId="3008" xr:uid="{D31A14B3-131E-4DD7-B73E-C5DF0B213F74}"/>
    <cellStyle name="Normalno 5 5 2 3 4" xfId="2575" xr:uid="{1F329146-C445-4BEC-9428-389A0E3859B3}"/>
    <cellStyle name="Normalno 5 5 2 4" xfId="1804" xr:uid="{00000000-0005-0000-0000-0000BC050000}"/>
    <cellStyle name="Normalno 5 5 2 4 2" xfId="2243" xr:uid="{5AF21CFC-2BCE-446C-B832-9A7EA8F8F3E5}"/>
    <cellStyle name="Normalno 5 5 2 4 2 2" xfId="3223" xr:uid="{BD3DD1E0-498A-4CB8-9B4B-9C2B7B56C8E8}"/>
    <cellStyle name="Normalno 5 5 2 4 3" xfId="2789" xr:uid="{E33CB3B4-326F-4391-BC77-462468D6C553}"/>
    <cellStyle name="Normalno 5 5 2 5" xfId="2026" xr:uid="{52D8CCF0-92B5-49FB-BDA6-DD7111569F19}"/>
    <cellStyle name="Normalno 5 5 2 5 2" xfId="3006" xr:uid="{7CC76385-F7B9-43ED-9C63-40C2F0415E26}"/>
    <cellStyle name="Normalno 5 5 2 6" xfId="2573" xr:uid="{F7CE96BF-FE99-4F27-939A-5F71A6181C0A}"/>
    <cellStyle name="Normalno 5 5 2_LOKAL G7 Vukovar-Robna kuća" xfId="1254" xr:uid="{00000000-0005-0000-0000-0000BD050000}"/>
    <cellStyle name="Normalno 5 5 3" xfId="1255" xr:uid="{00000000-0005-0000-0000-0000BE050000}"/>
    <cellStyle name="Normalno 5 5 3 2" xfId="1807" xr:uid="{00000000-0005-0000-0000-0000BF050000}"/>
    <cellStyle name="Normalno 5 5 3 2 2" xfId="2246" xr:uid="{F43214DF-94F1-4442-B0BB-FFC03E0642DA}"/>
    <cellStyle name="Normalno 5 5 3 2 2 2" xfId="3226" xr:uid="{60DFD509-F94C-428E-84A1-994A3E05748A}"/>
    <cellStyle name="Normalno 5 5 3 2 3" xfId="2792" xr:uid="{ACB171E9-E17C-4DEA-9B2B-D219FC381444}"/>
    <cellStyle name="Normalno 5 5 3 3" xfId="2029" xr:uid="{06ACC883-72C2-4272-9A46-73E24BDFB22A}"/>
    <cellStyle name="Normalno 5 5 3 3 2" xfId="3009" xr:uid="{33B0355C-6BA8-42AC-9C93-A8F616FF397E}"/>
    <cellStyle name="Normalno 5 5 3 4" xfId="2576" xr:uid="{5E34DBAB-A709-4468-A1B9-AB7BF130CFF0}"/>
    <cellStyle name="Normalno 5 5 4" xfId="1256" xr:uid="{00000000-0005-0000-0000-0000C0050000}"/>
    <cellStyle name="Normalno 5 5 4 2" xfId="1808" xr:uid="{00000000-0005-0000-0000-0000C1050000}"/>
    <cellStyle name="Normalno 5 5 4 2 2" xfId="2247" xr:uid="{6B990B45-C329-455A-81AC-E1BD0759F0CE}"/>
    <cellStyle name="Normalno 5 5 4 2 2 2" xfId="3227" xr:uid="{A95BF62E-2B41-48A0-8B20-C445CAEAAF27}"/>
    <cellStyle name="Normalno 5 5 4 2 3" xfId="2793" xr:uid="{48D8929B-8E75-40D3-8E7C-0BC81331A34A}"/>
    <cellStyle name="Normalno 5 5 4 3" xfId="2030" xr:uid="{231F79D9-9384-4F10-A1EA-3294ABDB66EB}"/>
    <cellStyle name="Normalno 5 5 4 3 2" xfId="3010" xr:uid="{6F0E6075-42F0-4987-8DDB-805DA7D64E42}"/>
    <cellStyle name="Normalno 5 5 4 4" xfId="2577" xr:uid="{F3ABDD9A-10C6-4C21-A0A9-03ED1888F303}"/>
    <cellStyle name="Normalno 5 5 5" xfId="1803" xr:uid="{00000000-0005-0000-0000-0000C2050000}"/>
    <cellStyle name="Normalno 5 5 5 2" xfId="2242" xr:uid="{55F03F1E-12FC-4379-85EB-1857BF1DA825}"/>
    <cellStyle name="Normalno 5 5 5 2 2" xfId="3222" xr:uid="{1D67FCD2-5A52-402C-B0B3-25C712498887}"/>
    <cellStyle name="Normalno 5 5 5 3" xfId="2788" xr:uid="{F0C1C7C0-A365-4EAB-9619-7174BCCC992D}"/>
    <cellStyle name="Normalno 5 5 6" xfId="2025" xr:uid="{3E9EEE98-860B-4A62-AEDB-EC334DDEA698}"/>
    <cellStyle name="Normalno 5 5 6 2" xfId="3005" xr:uid="{C4A470F8-4292-4A61-BD3C-48FFD7B0CE24}"/>
    <cellStyle name="Normalno 5 5 7" xfId="2572" xr:uid="{8AC5F0F6-3F60-4C62-A30C-946D1B7F9412}"/>
    <cellStyle name="Normalno 5 5_LOKAL G7 Vukovar-Robna kuća" xfId="1257" xr:uid="{00000000-0005-0000-0000-0000C3050000}"/>
    <cellStyle name="Normalno 5 6" xfId="1258" xr:uid="{00000000-0005-0000-0000-0000C4050000}"/>
    <cellStyle name="Normalno 5 6 2" xfId="1259" xr:uid="{00000000-0005-0000-0000-0000C5050000}"/>
    <cellStyle name="Normalno 5 6 2 2" xfId="1260" xr:uid="{00000000-0005-0000-0000-0000C6050000}"/>
    <cellStyle name="Normalno 5 6 2 2 2" xfId="1811" xr:uid="{00000000-0005-0000-0000-0000C7050000}"/>
    <cellStyle name="Normalno 5 6 2 2 2 2" xfId="2250" xr:uid="{5D0FCBB1-AAAD-451E-AC28-D487F0231D32}"/>
    <cellStyle name="Normalno 5 6 2 2 2 2 2" xfId="3230" xr:uid="{2206124F-86BB-42D5-A4AC-7580D3558381}"/>
    <cellStyle name="Normalno 5 6 2 2 2 3" xfId="2796" xr:uid="{5174EBDA-D2F6-48C1-8E0B-28A479175548}"/>
    <cellStyle name="Normalno 5 6 2 2 3" xfId="2033" xr:uid="{BF671107-890E-4508-85A8-2C7AFEB356A8}"/>
    <cellStyle name="Normalno 5 6 2 2 3 2" xfId="3013" xr:uid="{1B0866E1-9357-4F5E-9349-ACD9E280B231}"/>
    <cellStyle name="Normalno 5 6 2 2 4" xfId="2580" xr:uid="{33F02E7E-9C98-4707-9597-F4BDC6933CAA}"/>
    <cellStyle name="Normalno 5 6 2 3" xfId="1261" xr:uid="{00000000-0005-0000-0000-0000C8050000}"/>
    <cellStyle name="Normalno 5 6 2 3 2" xfId="1812" xr:uid="{00000000-0005-0000-0000-0000C9050000}"/>
    <cellStyle name="Normalno 5 6 2 3 2 2" xfId="2251" xr:uid="{50382EF1-39EC-4CC2-AF06-E18E8E08788F}"/>
    <cellStyle name="Normalno 5 6 2 3 2 2 2" xfId="3231" xr:uid="{0CD56438-EF42-4788-BC0C-44C73A5297C4}"/>
    <cellStyle name="Normalno 5 6 2 3 2 3" xfId="2797" xr:uid="{5BEEB266-0480-4B7C-9942-E955344B36D7}"/>
    <cellStyle name="Normalno 5 6 2 3 3" xfId="2034" xr:uid="{C3EF5C13-0FFB-4123-ACBF-FD8FE3DBC18D}"/>
    <cellStyle name="Normalno 5 6 2 3 3 2" xfId="3014" xr:uid="{D4439609-492E-471A-B2E0-B6E4EB77533C}"/>
    <cellStyle name="Normalno 5 6 2 3 4" xfId="2581" xr:uid="{044031CE-19BE-4AC8-B37A-B2407F87B8E0}"/>
    <cellStyle name="Normalno 5 6 2 4" xfId="1810" xr:uid="{00000000-0005-0000-0000-0000CA050000}"/>
    <cellStyle name="Normalno 5 6 2 4 2" xfId="2249" xr:uid="{9D3867E5-6328-41BD-A1AF-4CB5CB9ADAF0}"/>
    <cellStyle name="Normalno 5 6 2 4 2 2" xfId="3229" xr:uid="{A06BE111-C0B3-4F31-9198-4DCE47784B25}"/>
    <cellStyle name="Normalno 5 6 2 4 3" xfId="2795" xr:uid="{145BBE8B-4317-4AEC-A1FD-843419072D4E}"/>
    <cellStyle name="Normalno 5 6 2 5" xfId="2032" xr:uid="{DE1A122A-7C4E-4CB7-8C44-ED9263B63D8E}"/>
    <cellStyle name="Normalno 5 6 2 5 2" xfId="3012" xr:uid="{66919288-3DB4-4B93-8EE2-F77657309756}"/>
    <cellStyle name="Normalno 5 6 2 6" xfId="2579" xr:uid="{1691A3FF-2802-489E-8B3D-BF09C851C024}"/>
    <cellStyle name="Normalno 5 6 2_LOKAL G7 Vukovar-Robna kuća" xfId="1262" xr:uid="{00000000-0005-0000-0000-0000CB050000}"/>
    <cellStyle name="Normalno 5 6 3" xfId="1263" xr:uid="{00000000-0005-0000-0000-0000CC050000}"/>
    <cellStyle name="Normalno 5 6 3 2" xfId="1264" xr:uid="{00000000-0005-0000-0000-0000CD050000}"/>
    <cellStyle name="Normalno 5 6 3 2 2" xfId="1814" xr:uid="{00000000-0005-0000-0000-0000CE050000}"/>
    <cellStyle name="Normalno 5 6 3 2 2 2" xfId="2253" xr:uid="{C5CFFA11-989A-4D8C-A521-DC61669D53D8}"/>
    <cellStyle name="Normalno 5 6 3 2 2 2 2" xfId="3233" xr:uid="{E075DEA6-47E5-4F5D-9859-8DEECA177DF0}"/>
    <cellStyle name="Normalno 5 6 3 2 2 3" xfId="2799" xr:uid="{F95DF717-CE2D-46A4-A7AF-BA15E678C3FB}"/>
    <cellStyle name="Normalno 5 6 3 2 3" xfId="2036" xr:uid="{7B1F8299-643F-40ED-ACE1-8EAF0CC4790D}"/>
    <cellStyle name="Normalno 5 6 3 2 3 2" xfId="3016" xr:uid="{E9DF5A40-D4FD-4D8A-A948-E8687E008700}"/>
    <cellStyle name="Normalno 5 6 3 2 4" xfId="2583" xr:uid="{0C06ACD9-9ED5-47ED-9E60-8BBF182DE453}"/>
    <cellStyle name="Normalno 5 6 3 3" xfId="1813" xr:uid="{00000000-0005-0000-0000-0000CF050000}"/>
    <cellStyle name="Normalno 5 6 3 3 2" xfId="2252" xr:uid="{15A18564-7E2D-4B96-9DE5-3AEDFF46607B}"/>
    <cellStyle name="Normalno 5 6 3 3 2 2" xfId="3232" xr:uid="{9FA9DB90-1BFD-4420-88F2-BDF11F77A10E}"/>
    <cellStyle name="Normalno 5 6 3 3 3" xfId="2798" xr:uid="{FEBC2DBA-7961-425B-B3DC-E0D373618E4C}"/>
    <cellStyle name="Normalno 5 6 3 4" xfId="2035" xr:uid="{19ED8BE7-6A58-4FB7-A8B8-2687A9E2588E}"/>
    <cellStyle name="Normalno 5 6 3 4 2" xfId="3015" xr:uid="{4758E9D2-871C-4707-839D-3F12949A52A7}"/>
    <cellStyle name="Normalno 5 6 3 5" xfId="2582" xr:uid="{91515935-8729-4ADC-A25E-E2A594AD56D2}"/>
    <cellStyle name="Normalno 5 6 3_LOKAL G7 Vukovar-Robna kuća" xfId="1265" xr:uid="{00000000-0005-0000-0000-0000D0050000}"/>
    <cellStyle name="Normalno 5 6 4" xfId="1266" xr:uid="{00000000-0005-0000-0000-0000D1050000}"/>
    <cellStyle name="Normalno 5 6 4 2" xfId="1815" xr:uid="{00000000-0005-0000-0000-0000D2050000}"/>
    <cellStyle name="Normalno 5 6 4 2 2" xfId="2254" xr:uid="{F8DCEBD6-43BF-430A-87C2-486E52033CCF}"/>
    <cellStyle name="Normalno 5 6 4 2 2 2" xfId="3234" xr:uid="{42ACA587-A5A9-4228-BE1E-24743CBDD3BB}"/>
    <cellStyle name="Normalno 5 6 4 2 3" xfId="2800" xr:uid="{C946CCE1-CB59-4B7E-B99D-316D693E256D}"/>
    <cellStyle name="Normalno 5 6 4 3" xfId="2037" xr:uid="{BC27A163-84EF-48FD-BE8B-EAEA1A4C00DA}"/>
    <cellStyle name="Normalno 5 6 4 3 2" xfId="3017" xr:uid="{3FF6EBA2-6EA3-475A-B2B6-A83986795821}"/>
    <cellStyle name="Normalno 5 6 4 4" xfId="2584" xr:uid="{572C7699-821F-45D8-B9B6-0DE8DFD180A3}"/>
    <cellStyle name="Normalno 5 6 5" xfId="1267" xr:uid="{00000000-0005-0000-0000-0000D3050000}"/>
    <cellStyle name="Normalno 5 6 5 2" xfId="1816" xr:uid="{00000000-0005-0000-0000-0000D4050000}"/>
    <cellStyle name="Normalno 5 6 5 2 2" xfId="2255" xr:uid="{B9C61BDC-817F-467D-AB57-B5F5ED03C49A}"/>
    <cellStyle name="Normalno 5 6 5 2 2 2" xfId="3235" xr:uid="{5F123668-2143-41A7-B62D-8632EAAC9F1D}"/>
    <cellStyle name="Normalno 5 6 5 2 3" xfId="2801" xr:uid="{B5CD0875-2802-4D91-BB31-B97B63D592F2}"/>
    <cellStyle name="Normalno 5 6 5 3" xfId="2038" xr:uid="{3A045B29-9B3F-43F6-ACD3-FDAEEB9ACE12}"/>
    <cellStyle name="Normalno 5 6 5 3 2" xfId="3018" xr:uid="{3CFD6291-707F-4B0A-955A-B80A5AA7A58F}"/>
    <cellStyle name="Normalno 5 6 5 4" xfId="2585" xr:uid="{C93F4D27-BD4A-4277-B308-82E246F32B4B}"/>
    <cellStyle name="Normalno 5 6 6" xfId="1809" xr:uid="{00000000-0005-0000-0000-0000D5050000}"/>
    <cellStyle name="Normalno 5 6 6 2" xfId="2248" xr:uid="{8B056E27-7F4B-46FE-A993-8E35BD94A4D1}"/>
    <cellStyle name="Normalno 5 6 6 2 2" xfId="3228" xr:uid="{A4D66009-C623-4BA3-B1DB-E8FB29785A88}"/>
    <cellStyle name="Normalno 5 6 6 3" xfId="2794" xr:uid="{DB7A88E0-73F8-42B1-8ED0-0FE086B09079}"/>
    <cellStyle name="Normalno 5 6 7" xfId="2031" xr:uid="{EB0A55DE-E10B-4826-9393-A76C2D5178FD}"/>
    <cellStyle name="Normalno 5 6 7 2" xfId="3011" xr:uid="{5A83FBCE-355E-44FA-8937-8BE21FD7B531}"/>
    <cellStyle name="Normalno 5 6 8" xfId="2578" xr:uid="{348A490A-ADC5-4B81-8809-E111ADCDC632}"/>
    <cellStyle name="Normalno 5 6_LOKAL G7 Vukovar-Robna kuća" xfId="1268" xr:uid="{00000000-0005-0000-0000-0000D6050000}"/>
    <cellStyle name="Normalno 5 7" xfId="1269" xr:uid="{00000000-0005-0000-0000-0000D7050000}"/>
    <cellStyle name="Normalno 5 7 2" xfId="1270" xr:uid="{00000000-0005-0000-0000-0000D8050000}"/>
    <cellStyle name="Normalno 5 7 2 2" xfId="1818" xr:uid="{00000000-0005-0000-0000-0000D9050000}"/>
    <cellStyle name="Normalno 5 7 2 2 2" xfId="2257" xr:uid="{1185384C-55D1-49CB-B6C8-B983185C35C4}"/>
    <cellStyle name="Normalno 5 7 2 2 2 2" xfId="3237" xr:uid="{82D128D8-C578-491A-BE5F-606F0B5749BD}"/>
    <cellStyle name="Normalno 5 7 2 2 3" xfId="2803" xr:uid="{7034BE48-AE41-4B67-BAAB-3618C16C8606}"/>
    <cellStyle name="Normalno 5 7 2 3" xfId="2040" xr:uid="{9CA08C57-40D9-47A9-BDEC-BF71C41DC595}"/>
    <cellStyle name="Normalno 5 7 2 3 2" xfId="3020" xr:uid="{36151B20-C515-470B-BBFE-28E2BAFA94FE}"/>
    <cellStyle name="Normalno 5 7 2 4" xfId="2587" xr:uid="{B6333926-E779-447A-9E18-FDCCF6EEAAB3}"/>
    <cellStyle name="Normalno 5 7 3" xfId="1271" xr:uid="{00000000-0005-0000-0000-0000DA050000}"/>
    <cellStyle name="Normalno 5 7 3 2" xfId="1819" xr:uid="{00000000-0005-0000-0000-0000DB050000}"/>
    <cellStyle name="Normalno 5 7 3 2 2" xfId="2258" xr:uid="{C6ECDA17-879E-40BD-9A6A-08CA8CB725C2}"/>
    <cellStyle name="Normalno 5 7 3 2 2 2" xfId="3238" xr:uid="{EE1A0374-ABA1-43D5-9146-9CAEB691203B}"/>
    <cellStyle name="Normalno 5 7 3 2 3" xfId="2804" xr:uid="{6251060C-25F7-4108-A9D2-D4CF8AA90C72}"/>
    <cellStyle name="Normalno 5 7 3 3" xfId="2041" xr:uid="{10FB8C82-A96D-42DC-B1A4-DC2C14B606B7}"/>
    <cellStyle name="Normalno 5 7 3 3 2" xfId="3021" xr:uid="{1BA62343-4935-436A-A5FE-D8B565138023}"/>
    <cellStyle name="Normalno 5 7 3 4" xfId="2588" xr:uid="{F5FEAB5D-84FC-41A2-A0D9-E5364A37216C}"/>
    <cellStyle name="Normalno 5 7 4" xfId="1817" xr:uid="{00000000-0005-0000-0000-0000DC050000}"/>
    <cellStyle name="Normalno 5 7 4 2" xfId="2256" xr:uid="{42FF661E-E8DC-4DA8-8B43-747BB2F28D86}"/>
    <cellStyle name="Normalno 5 7 4 2 2" xfId="3236" xr:uid="{53EEBE85-75E8-453C-81D1-CFB0528F4508}"/>
    <cellStyle name="Normalno 5 7 4 3" xfId="2802" xr:uid="{5468EFE3-C858-45EA-83EF-51CB63576722}"/>
    <cellStyle name="Normalno 5 7 5" xfId="2039" xr:uid="{6571FB8D-139D-4840-9E68-F89F03F5D86B}"/>
    <cellStyle name="Normalno 5 7 5 2" xfId="3019" xr:uid="{E4534A7F-B935-4A25-BE10-32F1687D5924}"/>
    <cellStyle name="Normalno 5 7 6" xfId="2586" xr:uid="{2394ECDD-BB47-448C-BC47-0D045A3EBFED}"/>
    <cellStyle name="Normalno 5 7_LOKAL G7 Vukovar-Robna kuća" xfId="1272" xr:uid="{00000000-0005-0000-0000-0000DD050000}"/>
    <cellStyle name="Normalno 5 8" xfId="1273" xr:uid="{00000000-0005-0000-0000-0000DE050000}"/>
    <cellStyle name="Normalno 5 8 2" xfId="1274" xr:uid="{00000000-0005-0000-0000-0000DF050000}"/>
    <cellStyle name="Normalno 5 8 2 2" xfId="1821" xr:uid="{00000000-0005-0000-0000-0000E0050000}"/>
    <cellStyle name="Normalno 5 8 2 2 2" xfId="2260" xr:uid="{1F14E8E6-E21B-4624-8A88-86BB4D7CB443}"/>
    <cellStyle name="Normalno 5 8 2 2 2 2" xfId="3240" xr:uid="{DAFFDEC3-8A9A-41DF-8404-30B0EAE5EFEB}"/>
    <cellStyle name="Normalno 5 8 2 2 3" xfId="2806" xr:uid="{06B55C15-2691-47CD-A2F2-F31020CB424D}"/>
    <cellStyle name="Normalno 5 8 2 3" xfId="2043" xr:uid="{3D632C3F-BDC0-4825-B448-30E3204F5895}"/>
    <cellStyle name="Normalno 5 8 2 3 2" xfId="3023" xr:uid="{2FE93BA0-81FA-4813-B3F6-5FF6033F4631}"/>
    <cellStyle name="Normalno 5 8 2 4" xfId="2590" xr:uid="{EAAB1860-ED48-4DB7-B7DC-F3459B3A4FD5}"/>
    <cellStyle name="Normalno 5 8 3" xfId="1275" xr:uid="{00000000-0005-0000-0000-0000E1050000}"/>
    <cellStyle name="Normalno 5 8 3 2" xfId="1822" xr:uid="{00000000-0005-0000-0000-0000E2050000}"/>
    <cellStyle name="Normalno 5 8 3 2 2" xfId="2261" xr:uid="{0FD5CDDC-2166-431E-A6D8-1A9D0D1B82A5}"/>
    <cellStyle name="Normalno 5 8 3 2 2 2" xfId="3241" xr:uid="{AEEF6BB6-3E41-4E97-B4F5-6AD18D4AA898}"/>
    <cellStyle name="Normalno 5 8 3 2 3" xfId="2807" xr:uid="{0B426242-0988-4557-90B3-FAE0E26E0CFC}"/>
    <cellStyle name="Normalno 5 8 3 3" xfId="2044" xr:uid="{D69B644A-D441-4087-A470-D01D67A91C18}"/>
    <cellStyle name="Normalno 5 8 3 3 2" xfId="3024" xr:uid="{C881DE8D-2CC8-44B6-AEE6-F23660CA1ABF}"/>
    <cellStyle name="Normalno 5 8 3 4" xfId="2591" xr:uid="{DBB84E8C-2CFB-4629-8815-39007E1B6A9D}"/>
    <cellStyle name="Normalno 5 8 4" xfId="1820" xr:uid="{00000000-0005-0000-0000-0000E3050000}"/>
    <cellStyle name="Normalno 5 8 4 2" xfId="2259" xr:uid="{D9F70995-96B9-4C25-9B28-F2C1272E0E10}"/>
    <cellStyle name="Normalno 5 8 4 2 2" xfId="3239" xr:uid="{08CF4004-1508-48E5-98CD-271E352DD8AB}"/>
    <cellStyle name="Normalno 5 8 4 3" xfId="2805" xr:uid="{A5E1069F-D36E-4331-A9DC-4B8F3299BBF1}"/>
    <cellStyle name="Normalno 5 8 5" xfId="2042" xr:uid="{CB8DEEA7-9712-4B87-A493-C0F8052FE3DF}"/>
    <cellStyle name="Normalno 5 8 5 2" xfId="3022" xr:uid="{7951486A-60AE-4A3B-BF78-CA879CDCAC18}"/>
    <cellStyle name="Normalno 5 8 6" xfId="2589" xr:uid="{904D0EE3-4B2B-4420-A401-BD87B30DA347}"/>
    <cellStyle name="Normalno 5 8_LOKAL G7 Vukovar-Robna kuća" xfId="1276" xr:uid="{00000000-0005-0000-0000-0000E4050000}"/>
    <cellStyle name="Normalno 5 9" xfId="1277" xr:uid="{00000000-0005-0000-0000-0000E5050000}"/>
    <cellStyle name="Normalno 5 9 2" xfId="1278" xr:uid="{00000000-0005-0000-0000-0000E6050000}"/>
    <cellStyle name="Normalno 5 9 2 2" xfId="1824" xr:uid="{00000000-0005-0000-0000-0000E7050000}"/>
    <cellStyle name="Normalno 5 9 2 2 2" xfId="2263" xr:uid="{F328AEB6-233F-42E5-93AF-71170DE2568D}"/>
    <cellStyle name="Normalno 5 9 2 2 2 2" xfId="3243" xr:uid="{E9A95381-841A-4CA0-A1F1-A2E3EF8ED4A6}"/>
    <cellStyle name="Normalno 5 9 2 2 3" xfId="2809" xr:uid="{A71B12F4-7AAE-4822-BBDC-8C0E08AFA277}"/>
    <cellStyle name="Normalno 5 9 2 3" xfId="2046" xr:uid="{6B3EBC7B-A40A-4660-AF5B-A2460C898415}"/>
    <cellStyle name="Normalno 5 9 2 3 2" xfId="3026" xr:uid="{71D86EF3-FF5B-4B5E-ACBE-343EEDD8F762}"/>
    <cellStyle name="Normalno 5 9 2 4" xfId="2593" xr:uid="{9DC66E0F-159E-43FA-B782-A0080578F753}"/>
    <cellStyle name="Normalno 5 9 3" xfId="1279" xr:uid="{00000000-0005-0000-0000-0000E8050000}"/>
    <cellStyle name="Normalno 5 9 3 2" xfId="1825" xr:uid="{00000000-0005-0000-0000-0000E9050000}"/>
    <cellStyle name="Normalno 5 9 3 2 2" xfId="2264" xr:uid="{8AABCDB8-6616-4A6B-A34D-C30F7388868B}"/>
    <cellStyle name="Normalno 5 9 3 2 2 2" xfId="3244" xr:uid="{EFFA337F-AACA-4C35-A05A-E322B4EB2B8C}"/>
    <cellStyle name="Normalno 5 9 3 2 3" xfId="2810" xr:uid="{E701886F-20C8-48E9-B500-5F839E0FA9AF}"/>
    <cellStyle name="Normalno 5 9 3 3" xfId="2047" xr:uid="{6B3C2788-BB86-4CB2-B6F1-27CF1255918E}"/>
    <cellStyle name="Normalno 5 9 3 3 2" xfId="3027" xr:uid="{CB3054F4-038E-4333-B855-11C8346A3531}"/>
    <cellStyle name="Normalno 5 9 3 4" xfId="2594" xr:uid="{3ABB6E95-6BF1-467A-A6E5-376B7B86FD09}"/>
    <cellStyle name="Normalno 5 9 4" xfId="1823" xr:uid="{00000000-0005-0000-0000-0000EA050000}"/>
    <cellStyle name="Normalno 5 9 4 2" xfId="2262" xr:uid="{4575BB7A-CB1D-4DB0-8DA9-1D0B8BA1E650}"/>
    <cellStyle name="Normalno 5 9 4 2 2" xfId="3242" xr:uid="{4F6737B9-97DD-46CF-84EB-2E0E67E8B6B8}"/>
    <cellStyle name="Normalno 5 9 4 3" xfId="2808" xr:uid="{199D929F-7FCB-4BF2-9510-A670E3903110}"/>
    <cellStyle name="Normalno 5 9 5" xfId="2045" xr:uid="{37BF2CA9-4D3D-4F2B-ABAB-94C58BE30E79}"/>
    <cellStyle name="Normalno 5 9 5 2" xfId="3025" xr:uid="{A1EFE9F3-AE1D-47D7-AA81-A49EFDD145CB}"/>
    <cellStyle name="Normalno 5 9 6" xfId="2592" xr:uid="{BC75B8B3-F006-4BD2-BBEA-75B1974D0350}"/>
    <cellStyle name="Normalno 5 9_LOKAL G7 Vukovar-Robna kuća" xfId="1280" xr:uid="{00000000-0005-0000-0000-0000EB050000}"/>
    <cellStyle name="Normalno 5_LOKAL G7 Vukovar-Robna kuća" xfId="1281" xr:uid="{00000000-0005-0000-0000-0000EC050000}"/>
    <cellStyle name="Normalno 6" xfId="1282" xr:uid="{00000000-0005-0000-0000-0000ED050000}"/>
    <cellStyle name="Normalno 6 10" xfId="3423" xr:uid="{03102976-C290-4017-9BC0-3C077A99D351}"/>
    <cellStyle name="Normalno 6 2" xfId="1283" xr:uid="{00000000-0005-0000-0000-0000EE050000}"/>
    <cellStyle name="Normalno 6 2 2" xfId="1284" xr:uid="{00000000-0005-0000-0000-0000EF050000}"/>
    <cellStyle name="Normalno 6 2 2 2" xfId="1828" xr:uid="{00000000-0005-0000-0000-0000F0050000}"/>
    <cellStyle name="Normalno 6 2 2 2 2" xfId="2267" xr:uid="{C717ADF7-25BB-43D5-BDAB-DA08942B8AE5}"/>
    <cellStyle name="Normalno 6 2 2 2 2 2" xfId="3247" xr:uid="{7F5DDC7F-3A72-446C-A48E-4ECE2C022B6E}"/>
    <cellStyle name="Normalno 6 2 2 2 3" xfId="2813" xr:uid="{F7872DAE-DE95-467A-900D-23D0A82EAAB2}"/>
    <cellStyle name="Normalno 6 2 2 3" xfId="2050" xr:uid="{C5692CAA-0491-44B1-A773-C87055BFA341}"/>
    <cellStyle name="Normalno 6 2 2 3 2" xfId="3030" xr:uid="{FA13E31D-82D5-463E-AEAD-7B1A3ECC92A4}"/>
    <cellStyle name="Normalno 6 2 2 4" xfId="2597" xr:uid="{0A44BF59-6E61-44C2-A6AF-E6B5FB7394D3}"/>
    <cellStyle name="Normalno 6 2 3" xfId="1285" xr:uid="{00000000-0005-0000-0000-0000F1050000}"/>
    <cellStyle name="Normalno 6 2 3 2" xfId="1829" xr:uid="{00000000-0005-0000-0000-0000F2050000}"/>
    <cellStyle name="Normalno 6 2 3 2 2" xfId="2268" xr:uid="{D260D45D-3736-40C0-9385-E69983F1B83D}"/>
    <cellStyle name="Normalno 6 2 3 2 2 2" xfId="3248" xr:uid="{A07CD81B-3566-498D-8E32-811FED98B8C8}"/>
    <cellStyle name="Normalno 6 2 3 2 3" xfId="2814" xr:uid="{86D6EEFF-394A-4C89-8AF3-F40C863D0095}"/>
    <cellStyle name="Normalno 6 2 3 3" xfId="2051" xr:uid="{8333F776-2CBF-4A1F-A878-A864AA780B4F}"/>
    <cellStyle name="Normalno 6 2 3 3 2" xfId="3031" xr:uid="{EF4FF6BD-0004-413D-A3E4-95501DE1BE5D}"/>
    <cellStyle name="Normalno 6 2 3 4" xfId="2598" xr:uid="{4E806532-0D0C-4885-A866-EF34CBD99CD5}"/>
    <cellStyle name="Normalno 6 2 4" xfId="1827" xr:uid="{00000000-0005-0000-0000-0000F3050000}"/>
    <cellStyle name="Normalno 6 2 4 2" xfId="2266" xr:uid="{7EC95E2B-8D18-4773-9E63-E7DCD97777E6}"/>
    <cellStyle name="Normalno 6 2 4 2 2" xfId="3246" xr:uid="{0D71701B-63D6-4863-94DA-0BF380395ADB}"/>
    <cellStyle name="Normalno 6 2 4 3" xfId="2812" xr:uid="{B1D4996D-F709-4080-A8BF-7A8BBA4D28FD}"/>
    <cellStyle name="Normalno 6 2 5" xfId="2049" xr:uid="{338E81F1-567A-4E13-AEA8-B614C54AB82A}"/>
    <cellStyle name="Normalno 6 2 5 2" xfId="3029" xr:uid="{6F233902-8E1B-4D57-88E4-0D03AD21BA83}"/>
    <cellStyle name="Normalno 6 2 6" xfId="2596" xr:uid="{F9F2EC30-E081-4EB5-8011-F622031287DF}"/>
    <cellStyle name="Normalno 6 2_LOKAL G7 Vukovar-Robna kuća" xfId="1286" xr:uid="{00000000-0005-0000-0000-0000F4050000}"/>
    <cellStyle name="Normalno 6 3" xfId="1287" xr:uid="{00000000-0005-0000-0000-0000F5050000}"/>
    <cellStyle name="Normalno 6 3 2" xfId="1830" xr:uid="{00000000-0005-0000-0000-0000F6050000}"/>
    <cellStyle name="Normalno 6 3 2 2" xfId="2269" xr:uid="{2EFD5925-5692-43E5-875B-66085C2ED843}"/>
    <cellStyle name="Normalno 6 3 2 2 2" xfId="3249" xr:uid="{DF64669A-0F18-40BD-990D-9672DDC8E282}"/>
    <cellStyle name="Normalno 6 3 2 3" xfId="2815" xr:uid="{E751B86A-3436-4EB6-B08C-A73724F0CAFE}"/>
    <cellStyle name="Normalno 6 3 3" xfId="2052" xr:uid="{B95FBEA0-AA59-4805-B678-6A25560D0934}"/>
    <cellStyle name="Normalno 6 3 3 2" xfId="3032" xr:uid="{0F5F3934-7AFB-4272-BD21-D4B33DAC8374}"/>
    <cellStyle name="Normalno 6 3 4" xfId="2599" xr:uid="{E15DB217-4531-4F3B-8D43-FFBFBB1C46E9}"/>
    <cellStyle name="Normalno 6 4" xfId="1288" xr:uid="{00000000-0005-0000-0000-0000F7050000}"/>
    <cellStyle name="Normalno 6 4 2" xfId="1831" xr:uid="{00000000-0005-0000-0000-0000F8050000}"/>
    <cellStyle name="Normalno 6 4 2 2" xfId="2270" xr:uid="{A48E775F-2C86-4324-881A-7C15A99F648C}"/>
    <cellStyle name="Normalno 6 4 2 2 2" xfId="3250" xr:uid="{E55570BA-E505-4F30-82A0-58D2A1B3B80F}"/>
    <cellStyle name="Normalno 6 4 2 3" xfId="2816" xr:uid="{67EDD69C-BC42-49FA-9036-B6FAA413FE88}"/>
    <cellStyle name="Normalno 6 4 3" xfId="2053" xr:uid="{3C9836E6-EA77-4F93-8B06-0B9CCC3A0A84}"/>
    <cellStyle name="Normalno 6 4 3 2" xfId="3033" xr:uid="{4853BBAE-7B5C-41F5-B84B-9580864CFBE6}"/>
    <cellStyle name="Normalno 6 4 4" xfId="2600" xr:uid="{7A1B7E43-B324-4795-BC0D-B65FDE75B6B3}"/>
    <cellStyle name="Normalno 6 5" xfId="1826" xr:uid="{00000000-0005-0000-0000-0000F9050000}"/>
    <cellStyle name="Normalno 6 5 2" xfId="2265" xr:uid="{81B75DC0-2C9C-4DAD-A420-71DA8923504C}"/>
    <cellStyle name="Normalno 6 5 2 2" xfId="3245" xr:uid="{132D9FF0-7D99-42CA-9032-6883EA79349E}"/>
    <cellStyle name="Normalno 6 5 3" xfId="2811" xr:uid="{F0CF7587-93B1-4313-8360-FFDA73660D9B}"/>
    <cellStyle name="Normalno 6 6" xfId="2048" xr:uid="{B7D32183-F0B9-4877-88DC-F68AA6E0D0B0}"/>
    <cellStyle name="Normalno 6 6 2" xfId="3028" xr:uid="{AC6870ED-E044-4985-9296-1206C21D4042}"/>
    <cellStyle name="Normalno 6 7" xfId="2595" xr:uid="{D6D3A446-0B32-42CA-84EA-2EAAAB1766F5}"/>
    <cellStyle name="Normalno 6 8" xfId="3449" xr:uid="{F9A2DC99-139C-4D16-B24E-7B6C3ACFEB9C}"/>
    <cellStyle name="Normalno 6 9" xfId="3467" xr:uid="{897FF78E-60DA-4343-A144-025650CE4D75}"/>
    <cellStyle name="Normalno 6_LOKAL G7 Vukovar-Robna kuća" xfId="1289" xr:uid="{00000000-0005-0000-0000-0000FA050000}"/>
    <cellStyle name="Normalno 7" xfId="1290" xr:uid="{00000000-0005-0000-0000-0000FB050000}"/>
    <cellStyle name="Normalno 7 2" xfId="3450" xr:uid="{97FAD73B-E680-421F-A104-1DB3D634304E}"/>
    <cellStyle name="Normalno 8" xfId="1291" xr:uid="{00000000-0005-0000-0000-0000FC050000}"/>
    <cellStyle name="Normalno 8 2" xfId="3451" xr:uid="{4D312CA7-DAC9-49B3-8BE6-2AE5BC32A0D6}"/>
    <cellStyle name="Normalno 9" xfId="1292" xr:uid="{00000000-0005-0000-0000-0000FD050000}"/>
    <cellStyle name="Normalno 9 2" xfId="1605" xr:uid="{00000000-0005-0000-0000-0000FE050000}"/>
    <cellStyle name="Note 2" xfId="1293" xr:uid="{00000000-0005-0000-0000-0000FF050000}"/>
    <cellStyle name="Note 2 10" xfId="1294" xr:uid="{00000000-0005-0000-0000-000000060000}"/>
    <cellStyle name="Note 2 2" xfId="1295" xr:uid="{00000000-0005-0000-0000-000001060000}"/>
    <cellStyle name="Note 2 2 2" xfId="1296" xr:uid="{00000000-0005-0000-0000-000002060000}"/>
    <cellStyle name="Note 2 2 3" xfId="1297" xr:uid="{00000000-0005-0000-0000-000003060000}"/>
    <cellStyle name="Note 2 2 4" xfId="1298" xr:uid="{00000000-0005-0000-0000-000004060000}"/>
    <cellStyle name="Note 2 2 5" xfId="1299" xr:uid="{00000000-0005-0000-0000-000005060000}"/>
    <cellStyle name="Note 2 2 6" xfId="1300" xr:uid="{00000000-0005-0000-0000-000006060000}"/>
    <cellStyle name="Note 2 2 7" xfId="1301" xr:uid="{00000000-0005-0000-0000-000007060000}"/>
    <cellStyle name="Note 2 3" xfId="1302" xr:uid="{00000000-0005-0000-0000-000008060000}"/>
    <cellStyle name="Note 2 4" xfId="1303" xr:uid="{00000000-0005-0000-0000-000009060000}"/>
    <cellStyle name="Note 2 5" xfId="1304" xr:uid="{00000000-0005-0000-0000-00000A060000}"/>
    <cellStyle name="Note 2 6" xfId="1305" xr:uid="{00000000-0005-0000-0000-00000B060000}"/>
    <cellStyle name="Note 2 7" xfId="1306" xr:uid="{00000000-0005-0000-0000-00000C060000}"/>
    <cellStyle name="Note 2 8" xfId="1307" xr:uid="{00000000-0005-0000-0000-00000D060000}"/>
    <cellStyle name="Note 2 9" xfId="1308" xr:uid="{00000000-0005-0000-0000-00000E060000}"/>
    <cellStyle name="Note 2_polynesia TROŠKOVNIK v1.8 VIK" xfId="1309" xr:uid="{00000000-0005-0000-0000-00000F060000}"/>
    <cellStyle name="Note 3" xfId="1310" xr:uid="{00000000-0005-0000-0000-000010060000}"/>
    <cellStyle name="Note 4" xfId="1311" xr:uid="{00000000-0005-0000-0000-000011060000}"/>
    <cellStyle name="Note 4 2" xfId="1312" xr:uid="{00000000-0005-0000-0000-000012060000}"/>
    <cellStyle name="Note 5" xfId="1313" xr:uid="{00000000-0005-0000-0000-000013060000}"/>
    <cellStyle name="Note 6" xfId="1314" xr:uid="{00000000-0005-0000-0000-000014060000}"/>
    <cellStyle name="Notiz" xfId="1315" xr:uid="{00000000-0005-0000-0000-000015060000}"/>
    <cellStyle name="Notiz 2" xfId="1316" xr:uid="{00000000-0005-0000-0000-000016060000}"/>
    <cellStyle name="Obično 10" xfId="1317" xr:uid="{00000000-0005-0000-0000-000017060000}"/>
    <cellStyle name="Obično 10 2" xfId="1318" xr:uid="{00000000-0005-0000-0000-000018060000}"/>
    <cellStyle name="Obično 10 2 2" xfId="1319" xr:uid="{00000000-0005-0000-0000-000019060000}"/>
    <cellStyle name="Obično 10 2 3" xfId="1832" xr:uid="{00000000-0005-0000-0000-00001A060000}"/>
    <cellStyle name="Obično 10 2 3 2" xfId="2271" xr:uid="{53ECB326-9ACC-489C-AEA8-E938A9F6FE2E}"/>
    <cellStyle name="Obično 10 2 3 2 2" xfId="3251" xr:uid="{C67DAE08-4238-4A17-A606-394E7E903FE6}"/>
    <cellStyle name="Obično 10 2 3 3" xfId="2817" xr:uid="{FF672CA3-4B82-4E13-B059-7D5C9E720C2C}"/>
    <cellStyle name="Obično 10 2 4" xfId="2054" xr:uid="{1DE97B79-638B-44A6-A2ED-2CB8FD82F071}"/>
    <cellStyle name="Obično 10 2 4 2" xfId="3034" xr:uid="{7B8EFB9C-84F9-43EF-9B3A-7DB3A7B2776D}"/>
    <cellStyle name="Obično 10 2 5" xfId="2601" xr:uid="{FB55255A-5C5A-4D62-BAA5-BC0645BE7FB0}"/>
    <cellStyle name="Obično 10 2_1 OKOLIS hotel Zagreb Porec_23013_06_28" xfId="1320" xr:uid="{00000000-0005-0000-0000-00001B060000}"/>
    <cellStyle name="Obično 10 3" xfId="1321" xr:uid="{00000000-0005-0000-0000-00001C060000}"/>
    <cellStyle name="Obično 12 2" xfId="1322" xr:uid="{00000000-0005-0000-0000-00001D060000}"/>
    <cellStyle name="Obično 12 2 2" xfId="1323" xr:uid="{00000000-0005-0000-0000-00001E060000}"/>
    <cellStyle name="Obično 12 2 3" xfId="1833" xr:uid="{00000000-0005-0000-0000-00001F060000}"/>
    <cellStyle name="Obično 12 2 3 2" xfId="2272" xr:uid="{5FDC62A5-D713-46D2-B25A-2473792D5307}"/>
    <cellStyle name="Obično 12 2 3 2 2" xfId="3252" xr:uid="{A7ACC345-3D27-4012-84DC-D29DF6656BCB}"/>
    <cellStyle name="Obično 12 2 3 3" xfId="2818" xr:uid="{8A870A1A-7653-4106-989D-4DFB503CA61F}"/>
    <cellStyle name="Obično 12 2 4" xfId="2055" xr:uid="{B4A34632-3F91-482D-A112-28FF4D8086CE}"/>
    <cellStyle name="Obično 12 2 4 2" xfId="3035" xr:uid="{7B35C10C-5A4F-4223-9B15-C831589758A7}"/>
    <cellStyle name="Obično 12 2 5" xfId="2602" xr:uid="{C46C8275-3B89-4C1A-844E-6D75F0F498E7}"/>
    <cellStyle name="Obično 12 2_1 OKOLIS hotel Zagreb Porec_23013_06_28" xfId="1324" xr:uid="{00000000-0005-0000-0000-000020060000}"/>
    <cellStyle name="Obično 13 2" xfId="1325" xr:uid="{00000000-0005-0000-0000-000021060000}"/>
    <cellStyle name="Obično 13 2 2" xfId="1326" xr:uid="{00000000-0005-0000-0000-000022060000}"/>
    <cellStyle name="Obično 13 2 3" xfId="1834" xr:uid="{00000000-0005-0000-0000-000023060000}"/>
    <cellStyle name="Obično 13 2 3 2" xfId="2273" xr:uid="{036285E1-6634-47A1-9E87-39DB83A42361}"/>
    <cellStyle name="Obično 13 2 3 2 2" xfId="3253" xr:uid="{EB36097F-14C6-412B-B157-8191E9764232}"/>
    <cellStyle name="Obično 13 2 3 3" xfId="2819" xr:uid="{E5F1F49A-663D-434C-AE5B-7A8A3538F14D}"/>
    <cellStyle name="Obično 13 2 4" xfId="2056" xr:uid="{F960E2AC-1B94-485B-BC01-ADB0A5E24434}"/>
    <cellStyle name="Obično 13 2 4 2" xfId="3036" xr:uid="{FAA41BDE-0DE2-4BC1-9F18-4ECE64BD0815}"/>
    <cellStyle name="Obično 13 2 5" xfId="2603" xr:uid="{AB57067D-5360-4C1C-A5DC-F84AAD8F41C9}"/>
    <cellStyle name="Obično 13 2_1 OKOLIS hotel Zagreb Porec_23013_06_28" xfId="1327" xr:uid="{00000000-0005-0000-0000-000024060000}"/>
    <cellStyle name="Obično 15 2" xfId="1328" xr:uid="{00000000-0005-0000-0000-000025060000}"/>
    <cellStyle name="Obično 16 2" xfId="1329" xr:uid="{00000000-0005-0000-0000-000026060000}"/>
    <cellStyle name="Obično 17 2" xfId="1330" xr:uid="{00000000-0005-0000-0000-000027060000}"/>
    <cellStyle name="Obično 17 3" xfId="1609" xr:uid="{00000000-0005-0000-0000-000028060000}"/>
    <cellStyle name="Obično 18 2" xfId="1331" xr:uid="{00000000-0005-0000-0000-000029060000}"/>
    <cellStyle name="Obično 19" xfId="1610" xr:uid="{00000000-0005-0000-0000-00002A060000}"/>
    <cellStyle name="Obično 19 2" xfId="1332" xr:uid="{00000000-0005-0000-0000-00002B060000}"/>
    <cellStyle name="Obično 2" xfId="1333" xr:uid="{00000000-0005-0000-0000-00002C060000}"/>
    <cellStyle name="Obično 2 10" xfId="1334" xr:uid="{00000000-0005-0000-0000-00002D060000}"/>
    <cellStyle name="Obično 2 11" xfId="1335" xr:uid="{00000000-0005-0000-0000-00002E060000}"/>
    <cellStyle name="Obično 2 2" xfId="1336" xr:uid="{00000000-0005-0000-0000-00002F060000}"/>
    <cellStyle name="Obično 2 2 2" xfId="1337" xr:uid="{00000000-0005-0000-0000-000030060000}"/>
    <cellStyle name="Obično 2 2 2 2" xfId="1338" xr:uid="{00000000-0005-0000-0000-000031060000}"/>
    <cellStyle name="Obično 2 2 2 2 2" xfId="1339" xr:uid="{00000000-0005-0000-0000-000032060000}"/>
    <cellStyle name="Obično 2 2 3" xfId="1340" xr:uid="{00000000-0005-0000-0000-000033060000}"/>
    <cellStyle name="Obično 2 2 4" xfId="1341" xr:uid="{00000000-0005-0000-0000-000034060000}"/>
    <cellStyle name="Obično 2 2 5" xfId="1342" xr:uid="{00000000-0005-0000-0000-000035060000}"/>
    <cellStyle name="Obično 2 2 6" xfId="1343" xr:uid="{00000000-0005-0000-0000-000036060000}"/>
    <cellStyle name="Obično 2 3" xfId="1344" xr:uid="{00000000-0005-0000-0000-000037060000}"/>
    <cellStyle name="Obično 2 3 2" xfId="1345" xr:uid="{00000000-0005-0000-0000-000038060000}"/>
    <cellStyle name="Obično 2 3 2 2" xfId="1346" xr:uid="{00000000-0005-0000-0000-000039060000}"/>
    <cellStyle name="Obično 2 4" xfId="1347" xr:uid="{00000000-0005-0000-0000-00003A060000}"/>
    <cellStyle name="Obično 2 5" xfId="1348" xr:uid="{00000000-0005-0000-0000-00003B060000}"/>
    <cellStyle name="Obično 2 6" xfId="1349" xr:uid="{00000000-0005-0000-0000-00003C060000}"/>
    <cellStyle name="Obično 2_LOKAL G7 Vukovar-Robna kuća" xfId="1350" xr:uid="{00000000-0005-0000-0000-00003D060000}"/>
    <cellStyle name="Obično 20" xfId="1611" xr:uid="{00000000-0005-0000-0000-00003E060000}"/>
    <cellStyle name="Obično 20 2" xfId="1351" xr:uid="{00000000-0005-0000-0000-00003F060000}"/>
    <cellStyle name="Obično 24 2" xfId="1352" xr:uid="{00000000-0005-0000-0000-000040060000}"/>
    <cellStyle name="Obično 25 2" xfId="1353" xr:uid="{00000000-0005-0000-0000-000041060000}"/>
    <cellStyle name="Obično 26 2" xfId="1354" xr:uid="{00000000-0005-0000-0000-000042060000}"/>
    <cellStyle name="Obično 27 2" xfId="1355" xr:uid="{00000000-0005-0000-0000-000043060000}"/>
    <cellStyle name="Obično 28 2" xfId="1356" xr:uid="{00000000-0005-0000-0000-000044060000}"/>
    <cellStyle name="Obično 29" xfId="1612" xr:uid="{00000000-0005-0000-0000-000045060000}"/>
    <cellStyle name="Obično 3" xfId="1357" xr:uid="{00000000-0005-0000-0000-000046060000}"/>
    <cellStyle name="Obično 3 2" xfId="2388" xr:uid="{13837EA1-AA72-4126-9371-FDC1D34330DA}"/>
    <cellStyle name="Obično 3 2 2" xfId="3452" xr:uid="{C2900544-D566-415A-85F8-C4C2C8FF3EF9}"/>
    <cellStyle name="Obično 30" xfId="1613" xr:uid="{00000000-0005-0000-0000-000047060000}"/>
    <cellStyle name="Obično 31 2" xfId="1358" xr:uid="{00000000-0005-0000-0000-000048060000}"/>
    <cellStyle name="Obično 32 2" xfId="1359" xr:uid="{00000000-0005-0000-0000-000049060000}"/>
    <cellStyle name="Obično 35 2" xfId="1360" xr:uid="{00000000-0005-0000-0000-00004A060000}"/>
    <cellStyle name="Obično 37 2" xfId="1361" xr:uid="{00000000-0005-0000-0000-00004B060000}"/>
    <cellStyle name="Obično 38" xfId="1362" xr:uid="{00000000-0005-0000-0000-00004C060000}"/>
    <cellStyle name="Obično 39" xfId="1363" xr:uid="{00000000-0005-0000-0000-00004D060000}"/>
    <cellStyle name="Obično 4" xfId="1364" xr:uid="{00000000-0005-0000-0000-00004E060000}"/>
    <cellStyle name="Obično 4 2" xfId="1365" xr:uid="{00000000-0005-0000-0000-00004F060000}"/>
    <cellStyle name="Obično 4 3" xfId="1366" xr:uid="{00000000-0005-0000-0000-000050060000}"/>
    <cellStyle name="Obično 4 4" xfId="1367" xr:uid="{00000000-0005-0000-0000-000051060000}"/>
    <cellStyle name="Obično 4 5" xfId="1368" xr:uid="{00000000-0005-0000-0000-000052060000}"/>
    <cellStyle name="Obično 4 6" xfId="1369" xr:uid="{00000000-0005-0000-0000-000053060000}"/>
    <cellStyle name="Obično 4_1 OKOLIS hotel Zagreb Porec_23013_06_28" xfId="1370" xr:uid="{00000000-0005-0000-0000-000054060000}"/>
    <cellStyle name="Obično 5" xfId="1371" xr:uid="{00000000-0005-0000-0000-000055060000}"/>
    <cellStyle name="Obično 5 2" xfId="1372" xr:uid="{00000000-0005-0000-0000-000056060000}"/>
    <cellStyle name="Obično 5 3" xfId="1373" xr:uid="{00000000-0005-0000-0000-000057060000}"/>
    <cellStyle name="Obično 5 4" xfId="1374" xr:uid="{00000000-0005-0000-0000-000058060000}"/>
    <cellStyle name="Obično 5 5" xfId="1375" xr:uid="{00000000-0005-0000-0000-000059060000}"/>
    <cellStyle name="Obično 5 6" xfId="1376" xr:uid="{00000000-0005-0000-0000-00005A060000}"/>
    <cellStyle name="Obično 5 7" xfId="3453" xr:uid="{EE2C639F-7E77-42E9-8321-6E88C2BC0C2E}"/>
    <cellStyle name="Obično 5_1 OKOLIS hotel Zagreb Porec_23013_06_28" xfId="1377" xr:uid="{00000000-0005-0000-0000-00005B060000}"/>
    <cellStyle name="Obično 6" xfId="1378" xr:uid="{00000000-0005-0000-0000-00005C060000}"/>
    <cellStyle name="Obično 6 2" xfId="1379" xr:uid="{00000000-0005-0000-0000-00005D060000}"/>
    <cellStyle name="Obično 6 3" xfId="1380" xr:uid="{00000000-0005-0000-0000-00005E060000}"/>
    <cellStyle name="Obično 6 4" xfId="1381" xr:uid="{00000000-0005-0000-0000-00005F060000}"/>
    <cellStyle name="Obično 6 5" xfId="1382" xr:uid="{00000000-0005-0000-0000-000060060000}"/>
    <cellStyle name="Obično 6 6" xfId="1383" xr:uid="{00000000-0005-0000-0000-000061060000}"/>
    <cellStyle name="Obično 6_1 OKOLIS hotel Zagreb Porec_23013_06_28" xfId="1384" xr:uid="{00000000-0005-0000-0000-000062060000}"/>
    <cellStyle name="Obično 7 2" xfId="1385" xr:uid="{00000000-0005-0000-0000-000063060000}"/>
    <cellStyle name="Obično 7 3" xfId="1386" xr:uid="{00000000-0005-0000-0000-000064060000}"/>
    <cellStyle name="Obično 8 2" xfId="1387" xr:uid="{00000000-0005-0000-0000-000065060000}"/>
    <cellStyle name="Obično 9 2" xfId="1388" xr:uid="{00000000-0005-0000-0000-000066060000}"/>
    <cellStyle name="Obično_2. NOVIGRAD_TROSK_TRETM" xfId="1389" xr:uid="{00000000-0005-0000-0000-000067060000}"/>
    <cellStyle name="Obracun" xfId="1390" xr:uid="{00000000-0005-0000-0000-000068060000}"/>
    <cellStyle name="Opis NASLOV" xfId="1391" xr:uid="{00000000-0005-0000-0000-000069060000}"/>
    <cellStyle name="Opis stavke" xfId="1392" xr:uid="{00000000-0005-0000-0000-00006A060000}"/>
    <cellStyle name="Opis stavke ENG" xfId="1393" xr:uid="{00000000-0005-0000-0000-00006B060000}"/>
    <cellStyle name="Output 2" xfId="1394" xr:uid="{00000000-0005-0000-0000-00006C060000}"/>
    <cellStyle name="Output 2 2" xfId="1395" xr:uid="{00000000-0005-0000-0000-00006D060000}"/>
    <cellStyle name="Output 2 2 2" xfId="3454" xr:uid="{0D3F71EE-675B-4E0B-9057-4CEEB1A34D47}"/>
    <cellStyle name="Output 2 3" xfId="1396" xr:uid="{00000000-0005-0000-0000-00006E060000}"/>
    <cellStyle name="Output 2 4" xfId="1397" xr:uid="{00000000-0005-0000-0000-00006F060000}"/>
    <cellStyle name="Output 2 5" xfId="2389" xr:uid="{A580434A-BC92-453E-B5C9-2A6950332161}"/>
    <cellStyle name="Output 3" xfId="1398" xr:uid="{00000000-0005-0000-0000-000070060000}"/>
    <cellStyle name="Output 3 2" xfId="1399" xr:uid="{00000000-0005-0000-0000-000071060000}"/>
    <cellStyle name="Output 3 3" xfId="3455" xr:uid="{88F8ADBE-23F4-4204-A24C-ADD312A8BD95}"/>
    <cellStyle name="Output 4" xfId="1400" xr:uid="{00000000-0005-0000-0000-000072060000}"/>
    <cellStyle name="Output 4 2" xfId="3456" xr:uid="{3A67D026-258A-4248-8246-5A4820670B65}"/>
    <cellStyle name="Output 5" xfId="1401" xr:uid="{00000000-0005-0000-0000-000073060000}"/>
    <cellStyle name="Output 5 2" xfId="3457" xr:uid="{B7C031DE-5958-4F1D-B71F-029BA8CB9DEF}"/>
    <cellStyle name="Output 6" xfId="1402" xr:uid="{00000000-0005-0000-0000-000074060000}"/>
    <cellStyle name="Percent [0]" xfId="1403" xr:uid="{00000000-0005-0000-0000-000075060000}"/>
    <cellStyle name="Percent [00]" xfId="1404" xr:uid="{00000000-0005-0000-0000-000076060000}"/>
    <cellStyle name="Percent [2]" xfId="1405" xr:uid="{00000000-0005-0000-0000-000077060000}"/>
    <cellStyle name="Percent [2] 2" xfId="1406" xr:uid="{00000000-0005-0000-0000-000078060000}"/>
    <cellStyle name="Percent 10" xfId="1407" xr:uid="{00000000-0005-0000-0000-000079060000}"/>
    <cellStyle name="Percent 10 2" xfId="1408" xr:uid="{00000000-0005-0000-0000-00007A060000}"/>
    <cellStyle name="Percent 11" xfId="1409" xr:uid="{00000000-0005-0000-0000-00007B060000}"/>
    <cellStyle name="Percent 11 2" xfId="1410" xr:uid="{00000000-0005-0000-0000-00007C060000}"/>
    <cellStyle name="Percent 12" xfId="1411" xr:uid="{00000000-0005-0000-0000-00007D060000}"/>
    <cellStyle name="Percent 12 2" xfId="1412" xr:uid="{00000000-0005-0000-0000-00007E060000}"/>
    <cellStyle name="Percent 13" xfId="1413" xr:uid="{00000000-0005-0000-0000-00007F060000}"/>
    <cellStyle name="Percent 13 2" xfId="1414" xr:uid="{00000000-0005-0000-0000-000080060000}"/>
    <cellStyle name="Percent 14" xfId="1415" xr:uid="{00000000-0005-0000-0000-000081060000}"/>
    <cellStyle name="Percent 14 2" xfId="1416" xr:uid="{00000000-0005-0000-0000-000082060000}"/>
    <cellStyle name="Percent 15" xfId="1417" xr:uid="{00000000-0005-0000-0000-000083060000}"/>
    <cellStyle name="Percent 15 2" xfId="1418" xr:uid="{00000000-0005-0000-0000-000084060000}"/>
    <cellStyle name="Percent 15 3" xfId="1846" xr:uid="{00000000-0005-0000-0000-000085060000}"/>
    <cellStyle name="Percent 16" xfId="1419" xr:uid="{00000000-0005-0000-0000-000086060000}"/>
    <cellStyle name="Percent 16 2" xfId="1420" xr:uid="{00000000-0005-0000-0000-000087060000}"/>
    <cellStyle name="Percent 17" xfId="1421" xr:uid="{00000000-0005-0000-0000-000088060000}"/>
    <cellStyle name="Percent 17 2" xfId="1422" xr:uid="{00000000-0005-0000-0000-000089060000}"/>
    <cellStyle name="Percent 18" xfId="1423" xr:uid="{00000000-0005-0000-0000-00008A060000}"/>
    <cellStyle name="Percent 18 2" xfId="1424" xr:uid="{00000000-0005-0000-0000-00008B060000}"/>
    <cellStyle name="Percent 19" xfId="1425" xr:uid="{00000000-0005-0000-0000-00008C060000}"/>
    <cellStyle name="Percent 19 2" xfId="1426" xr:uid="{00000000-0005-0000-0000-00008D060000}"/>
    <cellStyle name="Percent 2" xfId="1427" xr:uid="{00000000-0005-0000-0000-00008E060000}"/>
    <cellStyle name="Percent 2 2" xfId="1428" xr:uid="{00000000-0005-0000-0000-00008F060000}"/>
    <cellStyle name="Percent 20" xfId="1429" xr:uid="{00000000-0005-0000-0000-000090060000}"/>
    <cellStyle name="Percent 20 2" xfId="1430" xr:uid="{00000000-0005-0000-0000-000091060000}"/>
    <cellStyle name="Percent 21" xfId="1431" xr:uid="{00000000-0005-0000-0000-000092060000}"/>
    <cellStyle name="Percent 21 2" xfId="1432" xr:uid="{00000000-0005-0000-0000-000093060000}"/>
    <cellStyle name="Percent 22" xfId="1433" xr:uid="{00000000-0005-0000-0000-000094060000}"/>
    <cellStyle name="Percent 22 2" xfId="1434" xr:uid="{00000000-0005-0000-0000-000095060000}"/>
    <cellStyle name="Percent 23" xfId="1435" xr:uid="{00000000-0005-0000-0000-000096060000}"/>
    <cellStyle name="Percent 23 2" xfId="1436" xr:uid="{00000000-0005-0000-0000-000097060000}"/>
    <cellStyle name="Percent 24" xfId="1437" xr:uid="{00000000-0005-0000-0000-000098060000}"/>
    <cellStyle name="Percent 24 2" xfId="1438" xr:uid="{00000000-0005-0000-0000-000099060000}"/>
    <cellStyle name="Percent 25" xfId="1439" xr:uid="{00000000-0005-0000-0000-00009A060000}"/>
    <cellStyle name="Percent 25 2" xfId="1440" xr:uid="{00000000-0005-0000-0000-00009B060000}"/>
    <cellStyle name="Percent 26" xfId="1441" xr:uid="{00000000-0005-0000-0000-00009C060000}"/>
    <cellStyle name="Percent 26 2" xfId="1442" xr:uid="{00000000-0005-0000-0000-00009D060000}"/>
    <cellStyle name="Percent 27" xfId="1443" xr:uid="{00000000-0005-0000-0000-00009E060000}"/>
    <cellStyle name="Percent 27 2" xfId="1444" xr:uid="{00000000-0005-0000-0000-00009F060000}"/>
    <cellStyle name="Percent 28" xfId="1445" xr:uid="{00000000-0005-0000-0000-0000A0060000}"/>
    <cellStyle name="Percent 28 2" xfId="1446" xr:uid="{00000000-0005-0000-0000-0000A1060000}"/>
    <cellStyle name="Percent 29" xfId="1447" xr:uid="{00000000-0005-0000-0000-0000A2060000}"/>
    <cellStyle name="Percent 29 2" xfId="1448" xr:uid="{00000000-0005-0000-0000-0000A3060000}"/>
    <cellStyle name="Percent 3" xfId="1449" xr:uid="{00000000-0005-0000-0000-0000A4060000}"/>
    <cellStyle name="Percent 3 2" xfId="1450" xr:uid="{00000000-0005-0000-0000-0000A5060000}"/>
    <cellStyle name="Percent 3 3" xfId="1451" xr:uid="{00000000-0005-0000-0000-0000A6060000}"/>
    <cellStyle name="Percent 3 4" xfId="1452" xr:uid="{00000000-0005-0000-0000-0000A7060000}"/>
    <cellStyle name="Percent 30" xfId="1453" xr:uid="{00000000-0005-0000-0000-0000A8060000}"/>
    <cellStyle name="Percent 30 2" xfId="1454" xr:uid="{00000000-0005-0000-0000-0000A9060000}"/>
    <cellStyle name="Percent 31" xfId="1455" xr:uid="{00000000-0005-0000-0000-0000AA060000}"/>
    <cellStyle name="Percent 31 2" xfId="1456" xr:uid="{00000000-0005-0000-0000-0000AB060000}"/>
    <cellStyle name="Percent 32" xfId="1457" xr:uid="{00000000-0005-0000-0000-0000AC060000}"/>
    <cellStyle name="Percent 32 2" xfId="1458" xr:uid="{00000000-0005-0000-0000-0000AD060000}"/>
    <cellStyle name="Percent 33" xfId="1459" xr:uid="{00000000-0005-0000-0000-0000AE060000}"/>
    <cellStyle name="Percent 34" xfId="1460" xr:uid="{00000000-0005-0000-0000-0000AF060000}"/>
    <cellStyle name="Percent 4" xfId="1461" xr:uid="{00000000-0005-0000-0000-0000B0060000}"/>
    <cellStyle name="Percent 4 2" xfId="1462" xr:uid="{00000000-0005-0000-0000-0000B1060000}"/>
    <cellStyle name="Percent 5" xfId="1463" xr:uid="{00000000-0005-0000-0000-0000B2060000}"/>
    <cellStyle name="Percent 5 2" xfId="1464" xr:uid="{00000000-0005-0000-0000-0000B3060000}"/>
    <cellStyle name="Percent 6" xfId="1465" xr:uid="{00000000-0005-0000-0000-0000B4060000}"/>
    <cellStyle name="Percent 6 2" xfId="1466" xr:uid="{00000000-0005-0000-0000-0000B5060000}"/>
    <cellStyle name="Percent 7" xfId="1467" xr:uid="{00000000-0005-0000-0000-0000B6060000}"/>
    <cellStyle name="Percent 7 2" xfId="1468" xr:uid="{00000000-0005-0000-0000-0000B7060000}"/>
    <cellStyle name="Percent 8" xfId="1469" xr:uid="{00000000-0005-0000-0000-0000B8060000}"/>
    <cellStyle name="Percent 8 2" xfId="1470" xr:uid="{00000000-0005-0000-0000-0000B9060000}"/>
    <cellStyle name="Percent 9" xfId="1471" xr:uid="{00000000-0005-0000-0000-0000BA060000}"/>
    <cellStyle name="Percent 9 2" xfId="1472" xr:uid="{00000000-0005-0000-0000-0000BB060000}"/>
    <cellStyle name="Postotak 2" xfId="1473" xr:uid="{00000000-0005-0000-0000-0000BC060000}"/>
    <cellStyle name="Postotak 3" xfId="1474" xr:uid="{00000000-0005-0000-0000-0000BD060000}"/>
    <cellStyle name="Povezana ćelija 2" xfId="1475" xr:uid="{00000000-0005-0000-0000-0000BE060000}"/>
    <cellStyle name="Povezana ćelija 2 2" xfId="1476" xr:uid="{00000000-0005-0000-0000-0000BF060000}"/>
    <cellStyle name="PrePop Currency (0)" xfId="1477" xr:uid="{00000000-0005-0000-0000-0000C0060000}"/>
    <cellStyle name="PrePop Currency (2)" xfId="1478" xr:uid="{00000000-0005-0000-0000-0000C1060000}"/>
    <cellStyle name="PrePop Units (0)" xfId="1479" xr:uid="{00000000-0005-0000-0000-0000C2060000}"/>
    <cellStyle name="PrePop Units (1)" xfId="1480" xr:uid="{00000000-0005-0000-0000-0000C3060000}"/>
    <cellStyle name="PrePop Units (2)" xfId="1481" xr:uid="{00000000-0005-0000-0000-0000C4060000}"/>
    <cellStyle name="Provjera ćelije 2" xfId="1482" xr:uid="{00000000-0005-0000-0000-0000C5060000}"/>
    <cellStyle name="Provjera ćelije 2 2" xfId="1483" xr:uid="{00000000-0005-0000-0000-0000C6060000}"/>
    <cellStyle name="redni brojevi" xfId="1484" xr:uid="{00000000-0005-0000-0000-0000C7060000}"/>
    <cellStyle name="RO" xfId="2390" xr:uid="{76B91F91-3581-4161-B947-AAB1B7CB882F}"/>
    <cellStyle name="Schlecht" xfId="1485" xr:uid="{00000000-0005-0000-0000-0000C8060000}"/>
    <cellStyle name="Sheet Title" xfId="1486" xr:uid="{00000000-0005-0000-0000-0000C9060000}"/>
    <cellStyle name="Sheet Title 2" xfId="1487" xr:uid="{00000000-0005-0000-0000-0000CA060000}"/>
    <cellStyle name="Standard" xfId="1488" xr:uid="{00000000-0005-0000-0000-0000CB060000}"/>
    <cellStyle name="Standard 2" xfId="1489" xr:uid="{00000000-0005-0000-0000-0000CC060000}"/>
    <cellStyle name="Standard 2 2" xfId="1490" xr:uid="{00000000-0005-0000-0000-0000CD060000}"/>
    <cellStyle name="Standard 2_MatrixLuftWasserWP" xfId="1491" xr:uid="{00000000-0005-0000-0000-0000CE060000}"/>
    <cellStyle name="Standard 3" xfId="1492" xr:uid="{00000000-0005-0000-0000-0000CF060000}"/>
    <cellStyle name="Standard 4" xfId="1493" xr:uid="{00000000-0005-0000-0000-0000D0060000}"/>
    <cellStyle name="Standard 5" xfId="1494" xr:uid="{00000000-0005-0000-0000-0000D1060000}"/>
    <cellStyle name="Standard 5 2" xfId="1495" xr:uid="{00000000-0005-0000-0000-0000D2060000}"/>
    <cellStyle name="Standard 5 3" xfId="1496" xr:uid="{00000000-0005-0000-0000-0000D3060000}"/>
    <cellStyle name="Standard 6" xfId="1497" xr:uid="{00000000-0005-0000-0000-0000D4060000}"/>
    <cellStyle name="Standard_F-CHART" xfId="1498" xr:uid="{00000000-0005-0000-0000-0000D5060000}"/>
    <cellStyle name="Stavka kolicina" xfId="1499" xr:uid="{00000000-0005-0000-0000-0000D6060000}"/>
    <cellStyle name="Stavka OPIS" xfId="1500" xr:uid="{00000000-0005-0000-0000-0000D7060000}"/>
    <cellStyle name="Stil 1" xfId="1501" xr:uid="{00000000-0005-0000-0000-0000D8060000}"/>
    <cellStyle name="Stil 1 2" xfId="1502" xr:uid="{00000000-0005-0000-0000-0000D9060000}"/>
    <cellStyle name="Style 1" xfId="1503" xr:uid="{00000000-0005-0000-0000-0000DA060000}"/>
    <cellStyle name="Style 1 2" xfId="1504" xr:uid="{00000000-0005-0000-0000-0000DB060000}"/>
    <cellStyle name="Style 1 2 2" xfId="2391" xr:uid="{F46ACB14-35AD-4CAA-BB5D-9B28A7A85A2C}"/>
    <cellStyle name="Style 1 3" xfId="1505" xr:uid="{00000000-0005-0000-0000-0000DC060000}"/>
    <cellStyle name="suma" xfId="1506" xr:uid="{00000000-0005-0000-0000-0000DD060000}"/>
    <cellStyle name="TEHNICKI OPIS" xfId="1507" xr:uid="{00000000-0005-0000-0000-0000DE060000}"/>
    <cellStyle name="Tekst objašnjenja 2" xfId="1508" xr:uid="{00000000-0005-0000-0000-0000DF060000}"/>
    <cellStyle name="Tekst objašnjenja 2 2" xfId="1509" xr:uid="{00000000-0005-0000-0000-0000E0060000}"/>
    <cellStyle name="Tekst upozorenja" xfId="6" builtinId="11" customBuiltin="1"/>
    <cellStyle name="Tekst upozorenja 2" xfId="1510" xr:uid="{00000000-0005-0000-0000-0000E1060000}"/>
    <cellStyle name="Tekst upozorenja 2 2" xfId="1511" xr:uid="{00000000-0005-0000-0000-0000E2060000}"/>
    <cellStyle name="Text Indent A" xfId="1512" xr:uid="{00000000-0005-0000-0000-0000E3060000}"/>
    <cellStyle name="Text Indent B" xfId="1513" xr:uid="{00000000-0005-0000-0000-0000E4060000}"/>
    <cellStyle name="Text Indent C" xfId="1514" xr:uid="{00000000-0005-0000-0000-0000E5060000}"/>
    <cellStyle name="Title 2" xfId="1515" xr:uid="{00000000-0005-0000-0000-0000E6060000}"/>
    <cellStyle name="Title 2 2" xfId="2392" xr:uid="{69E4A33D-9783-4BEF-A49F-8683604EDE1C}"/>
    <cellStyle name="Title 3" xfId="1516" xr:uid="{00000000-0005-0000-0000-0000E7060000}"/>
    <cellStyle name="Title 3 2" xfId="1517" xr:uid="{00000000-0005-0000-0000-0000E8060000}"/>
    <cellStyle name="Title 3 3" xfId="3458" xr:uid="{36F0DBBA-5C29-4148-A237-67BD80732E91}"/>
    <cellStyle name="Title 4" xfId="1518" xr:uid="{00000000-0005-0000-0000-0000E9060000}"/>
    <cellStyle name="Title 4 2" xfId="3459" xr:uid="{A839BAF3-CC94-404B-B1E9-4742262B4BD7}"/>
    <cellStyle name="Title 5" xfId="1519" xr:uid="{00000000-0005-0000-0000-0000EA060000}"/>
    <cellStyle name="Title 5 2" xfId="3460" xr:uid="{5F77C4AC-C8B9-4396-8A26-9B5FA8856D95}"/>
    <cellStyle name="Title 6" xfId="1520" xr:uid="{00000000-0005-0000-0000-0000EB060000}"/>
    <cellStyle name="Total" xfId="1620" xr:uid="{00000000-0005-0000-0000-0000EC060000}"/>
    <cellStyle name="Total 2" xfId="1521" xr:uid="{00000000-0005-0000-0000-0000ED060000}"/>
    <cellStyle name="Total 2 2" xfId="1522" xr:uid="{00000000-0005-0000-0000-0000EE060000}"/>
    <cellStyle name="Total 2 3" xfId="1523" xr:uid="{00000000-0005-0000-0000-0000EF060000}"/>
    <cellStyle name="Total 2 4" xfId="2393" xr:uid="{6202654E-DD93-4253-AA20-CBBE3682D0B5}"/>
    <cellStyle name="Total 3" xfId="1524" xr:uid="{00000000-0005-0000-0000-0000F0060000}"/>
    <cellStyle name="Total 3 2" xfId="1525" xr:uid="{00000000-0005-0000-0000-0000F1060000}"/>
    <cellStyle name="Total 3 2 2" xfId="3461" xr:uid="{F5DD9C10-EA8E-408C-99AF-D0185B8648CA}"/>
    <cellStyle name="Total 3 3" xfId="1526" xr:uid="{00000000-0005-0000-0000-0000F2060000}"/>
    <cellStyle name="Total 3 4" xfId="2394" xr:uid="{33DF1866-4078-4ADC-97AC-EE04CDC6A24B}"/>
    <cellStyle name="Total 4" xfId="1527" xr:uid="{00000000-0005-0000-0000-0000F3060000}"/>
    <cellStyle name="Total 4 2" xfId="3462" xr:uid="{4E72231F-CA72-499A-8151-8F662F3076B9}"/>
    <cellStyle name="Total 5" xfId="1528" xr:uid="{00000000-0005-0000-0000-0000F4060000}"/>
    <cellStyle name="Total 5 2" xfId="3463" xr:uid="{9F60FE20-37C8-4EB1-B83F-73F81DE6963E}"/>
    <cellStyle name="Total 6" xfId="1529" xr:uid="{00000000-0005-0000-0000-0000F5060000}"/>
    <cellStyle name="Total 7" xfId="1835" xr:uid="{00000000-0005-0000-0000-0000F6060000}"/>
    <cellStyle name="TRO©KOVNIK" xfId="1530" xr:uid="{00000000-0005-0000-0000-0000F7060000}"/>
    <cellStyle name="Überschrift" xfId="1531" xr:uid="{00000000-0005-0000-0000-0000F8060000}"/>
    <cellStyle name="Überschrift 1" xfId="1532" xr:uid="{00000000-0005-0000-0000-0000F9060000}"/>
    <cellStyle name="Überschrift 2" xfId="1533" xr:uid="{00000000-0005-0000-0000-0000FA060000}"/>
    <cellStyle name="Überschrift 3" xfId="1534" xr:uid="{00000000-0005-0000-0000-0000FB060000}"/>
    <cellStyle name="Überschrift 4" xfId="1535" xr:uid="{00000000-0005-0000-0000-0000FC060000}"/>
    <cellStyle name="Ukupni zbroj 2" xfId="1536" xr:uid="{00000000-0005-0000-0000-0000FD060000}"/>
    <cellStyle name="Ukupni zbroj 2 2" xfId="1537" xr:uid="{00000000-0005-0000-0000-0000FE060000}"/>
    <cellStyle name="Ukupni zbroj 3" xfId="1538" xr:uid="{00000000-0005-0000-0000-0000FF060000}"/>
    <cellStyle name="Ukupno" xfId="1539" xr:uid="{00000000-0005-0000-0000-000000070000}"/>
    <cellStyle name="UKUPNO 2" xfId="1540" xr:uid="{00000000-0005-0000-0000-000001070000}"/>
    <cellStyle name="Unos 2" xfId="1541" xr:uid="{00000000-0005-0000-0000-000002070000}"/>
    <cellStyle name="Unos 2 2" xfId="1542" xr:uid="{00000000-0005-0000-0000-000003070000}"/>
    <cellStyle name="Valuta 2" xfId="1543" xr:uid="{00000000-0005-0000-0000-000004070000}"/>
    <cellStyle name="Valuta 2 10" xfId="1544" xr:uid="{00000000-0005-0000-0000-000005070000}"/>
    <cellStyle name="Valuta 2 10 2" xfId="1837" xr:uid="{00000000-0005-0000-0000-000006070000}"/>
    <cellStyle name="Valuta 2 10 2 2" xfId="2275" xr:uid="{99DA334C-A4E2-4DA1-BF17-59508BAFF401}"/>
    <cellStyle name="Valuta 2 10 2 2 2" xfId="3255" xr:uid="{980E57F7-D99D-4F89-AA7D-DE19F947AF04}"/>
    <cellStyle name="Valuta 2 10 2 3" xfId="2821" xr:uid="{AAE0DCA1-480E-4C40-B87C-98CA6D2016B8}"/>
    <cellStyle name="Valuta 2 10 3" xfId="2058" xr:uid="{D616667A-62C4-4861-8ED5-7F8A858E1705}"/>
    <cellStyle name="Valuta 2 10 3 2" xfId="3038" xr:uid="{4E8E5C43-1A67-466E-8825-D32266810A0C}"/>
    <cellStyle name="Valuta 2 10 4" xfId="2605" xr:uid="{A2FB6C37-A012-4373-8710-BD4B6A02DCE1}"/>
    <cellStyle name="Valuta 2 2" xfId="1545" xr:uid="{00000000-0005-0000-0000-000007070000}"/>
    <cellStyle name="Valuta 2 3" xfId="1836" xr:uid="{00000000-0005-0000-0000-000008070000}"/>
    <cellStyle name="Valuta 2 3 2" xfId="2274" xr:uid="{D30E2278-71E6-47DA-8A99-E5D7E5B2D54A}"/>
    <cellStyle name="Valuta 2 3 2 2" xfId="3254" xr:uid="{766BFB54-D696-4A10-A894-6468F42595F8}"/>
    <cellStyle name="Valuta 2 3 3" xfId="2820" xr:uid="{6B50F67E-094E-453F-B091-E9CAD1DFAE27}"/>
    <cellStyle name="Valuta 2 4" xfId="2057" xr:uid="{AEF88285-25DD-4D42-9736-BDF362EE74E6}"/>
    <cellStyle name="Valuta 2 4 2" xfId="3037" xr:uid="{DC0DE47A-16E1-4C7A-9348-B3C3996EC521}"/>
    <cellStyle name="Valuta 2 5" xfId="2395" xr:uid="{B446524F-D76A-45E6-93D0-B398FB6CFCAF}"/>
    <cellStyle name="Valuta 2 5 2" xfId="3272" xr:uid="{0D756454-6058-4D1E-8BD1-D668D31B72EE}"/>
    <cellStyle name="Valuta 2 6" xfId="2604" xr:uid="{36C01726-0312-4071-90AC-E75E1E631CC2}"/>
    <cellStyle name="Valuta 2 7" xfId="3464" xr:uid="{5BF62D88-E094-4F8D-9116-B9921A46D0F4}"/>
    <cellStyle name="Valuta 3" xfId="1546" xr:uid="{00000000-0005-0000-0000-000009070000}"/>
    <cellStyle name="Valuta 4" xfId="1547" xr:uid="{00000000-0005-0000-0000-00000A070000}"/>
    <cellStyle name="Valuta 4 2" xfId="1548" xr:uid="{00000000-0005-0000-0000-00000B070000}"/>
    <cellStyle name="Valuta 4 2 2" xfId="1839" xr:uid="{00000000-0005-0000-0000-00000C070000}"/>
    <cellStyle name="Valuta 4 2 2 2" xfId="2277" xr:uid="{5AD3D0A7-02E1-42E8-BEC7-5F7483403B3A}"/>
    <cellStyle name="Valuta 4 2 2 2 2" xfId="3257" xr:uid="{A477A946-0677-49D8-8987-C9B67D84F55E}"/>
    <cellStyle name="Valuta 4 2 2 3" xfId="2823" xr:uid="{BA77F62D-39B0-4FF6-834E-B7EABEAC823E}"/>
    <cellStyle name="Valuta 4 2 3" xfId="2060" xr:uid="{0C88A499-6AE4-489B-A477-D0427F0F0374}"/>
    <cellStyle name="Valuta 4 2 3 2" xfId="3040" xr:uid="{01CC0D4F-C7EE-440C-86CD-EB9A098F3029}"/>
    <cellStyle name="Valuta 4 2 4" xfId="2607" xr:uid="{17A8E814-5B1C-44D2-9F12-85E6506F7258}"/>
    <cellStyle name="Valuta 4 3" xfId="1838" xr:uid="{00000000-0005-0000-0000-00000D070000}"/>
    <cellStyle name="Valuta 4 3 2" xfId="2276" xr:uid="{D8C5B6EA-CCD9-4C57-8DEA-EBF467B51E67}"/>
    <cellStyle name="Valuta 4 3 2 2" xfId="3256" xr:uid="{48142F4D-BDB8-486B-A911-F37B8BB306B4}"/>
    <cellStyle name="Valuta 4 3 3" xfId="2822" xr:uid="{C3856440-5895-4D20-A023-A6CD341628BA}"/>
    <cellStyle name="Valuta 4 4" xfId="2059" xr:uid="{7383F339-6E47-445A-BCE4-4D78F5073F78}"/>
    <cellStyle name="Valuta 4 4 2" xfId="3039" xr:uid="{CB667A0D-61FD-44D4-A8C4-E12F99656380}"/>
    <cellStyle name="Valuta 4 5" xfId="2606" xr:uid="{D76F2FA0-6551-4770-83C2-A86ECE844EC7}"/>
    <cellStyle name="Valuta 5" xfId="1549" xr:uid="{00000000-0005-0000-0000-00000E070000}"/>
    <cellStyle name="Valuta 5 2" xfId="1550" xr:uid="{00000000-0005-0000-0000-00000F070000}"/>
    <cellStyle name="Valuta 5 2 2" xfId="1841" xr:uid="{00000000-0005-0000-0000-000010070000}"/>
    <cellStyle name="Valuta 5 2 2 2" xfId="2279" xr:uid="{A3580C05-3345-4855-A39C-4A6F76419D32}"/>
    <cellStyle name="Valuta 5 2 2 2 2" xfId="3259" xr:uid="{8A220623-96EE-452D-96D4-7BB34807D00F}"/>
    <cellStyle name="Valuta 5 2 2 3" xfId="2825" xr:uid="{6115A9AE-E4B3-4997-A631-1D26CB65C9C9}"/>
    <cellStyle name="Valuta 5 2 3" xfId="2062" xr:uid="{86D18F69-CE82-4055-842F-85991EED0937}"/>
    <cellStyle name="Valuta 5 2 3 2" xfId="3042" xr:uid="{F642BB92-7CC6-4B53-823C-F0C2F63634B9}"/>
    <cellStyle name="Valuta 5 2 4" xfId="2609" xr:uid="{714A88CC-90EA-435C-8DAF-12CA1DD2FC91}"/>
    <cellStyle name="Valuta 5 3" xfId="1840" xr:uid="{00000000-0005-0000-0000-000011070000}"/>
    <cellStyle name="Valuta 5 3 2" xfId="2278" xr:uid="{C6D8D476-EFDB-4BF9-A590-B6DE3F7B6112}"/>
    <cellStyle name="Valuta 5 3 2 2" xfId="3258" xr:uid="{198C1D8A-9EB3-4A8C-B224-0DAC01E02090}"/>
    <cellStyle name="Valuta 5 3 3" xfId="2824" xr:uid="{620B47BB-A6E7-4616-85ED-03507FFE2360}"/>
    <cellStyle name="Valuta 5 4" xfId="2061" xr:uid="{2438510F-C3D0-48F5-AE3A-F4EB6ADD06B6}"/>
    <cellStyle name="Valuta 5 4 2" xfId="3041" xr:uid="{DB51662D-4CDB-49E5-A5BF-6B1769DC1C36}"/>
    <cellStyle name="Valuta 5 5" xfId="2608" xr:uid="{1B0392C2-33DC-41A3-984F-946DF5EBA18B}"/>
    <cellStyle name="Valuta 6" xfId="1551" xr:uid="{00000000-0005-0000-0000-000012070000}"/>
    <cellStyle name="Valuta 6 2" xfId="1842" xr:uid="{00000000-0005-0000-0000-000013070000}"/>
    <cellStyle name="Valuta 6 2 2" xfId="2280" xr:uid="{E10FEFD6-5D17-4D83-9C7E-0DDEB83B00CF}"/>
    <cellStyle name="Valuta 6 2 2 2" xfId="3260" xr:uid="{CD3DB964-8BA5-4E8D-9862-9C98AAE4010B}"/>
    <cellStyle name="Valuta 6 2 3" xfId="2826" xr:uid="{F54FF78B-FF7F-40A7-9A51-903EA76CC881}"/>
    <cellStyle name="Valuta 6 3" xfId="2063" xr:uid="{DD5A1E25-B9A1-4335-99BC-30CE9B8C4554}"/>
    <cellStyle name="Valuta 6 3 2" xfId="3043" xr:uid="{591C47C7-226C-4B93-A10A-6FB58A674AB1}"/>
    <cellStyle name="Valuta 6 4" xfId="2610" xr:uid="{04614EDE-D788-4103-9873-D5DD4612D718}"/>
    <cellStyle name="Verknüpfte Zelle" xfId="1552" xr:uid="{00000000-0005-0000-0000-000014070000}"/>
    <cellStyle name="Währung [0]_PLDT" xfId="1553" xr:uid="{00000000-0005-0000-0000-000015070000}"/>
    <cellStyle name="Währung 2" xfId="1554" xr:uid="{00000000-0005-0000-0000-000016070000}"/>
    <cellStyle name="Währung_ANBODECK" xfId="1555" xr:uid="{00000000-0005-0000-0000-000017070000}"/>
    <cellStyle name="Warnender Text" xfId="1556" xr:uid="{00000000-0005-0000-0000-000018070000}"/>
    <cellStyle name="Warning Text 2" xfId="1557" xr:uid="{00000000-0005-0000-0000-00001A070000}"/>
    <cellStyle name="Warning Text 2 2" xfId="1558" xr:uid="{00000000-0005-0000-0000-00001B070000}"/>
    <cellStyle name="Warning Text 2 3" xfId="1559" xr:uid="{00000000-0005-0000-0000-00001C070000}"/>
    <cellStyle name="Warning Text 3" xfId="1560" xr:uid="{00000000-0005-0000-0000-00001D070000}"/>
    <cellStyle name="Warning Text 3 2" xfId="1561" xr:uid="{00000000-0005-0000-0000-00001E070000}"/>
    <cellStyle name="Warning Text 4" xfId="1562" xr:uid="{00000000-0005-0000-0000-00001F070000}"/>
    <cellStyle name="Warning Text 5" xfId="1563" xr:uid="{00000000-0005-0000-0000-000020070000}"/>
    <cellStyle name="Warning Text 6" xfId="1564" xr:uid="{00000000-0005-0000-0000-000021070000}"/>
    <cellStyle name="zadnja" xfId="1565" xr:uid="{00000000-0005-0000-0000-000022070000}"/>
    <cellStyle name="Zarez" xfId="1614" builtinId="3"/>
    <cellStyle name="Zarez 10" xfId="1566" xr:uid="{00000000-0005-0000-0000-000023070000}"/>
    <cellStyle name="Zarez 10 2" xfId="1567" xr:uid="{00000000-0005-0000-0000-000024070000}"/>
    <cellStyle name="Zarez 11" xfId="1568" xr:uid="{00000000-0005-0000-0000-000025070000}"/>
    <cellStyle name="Zarez 11 2" xfId="1569" xr:uid="{00000000-0005-0000-0000-000026070000}"/>
    <cellStyle name="Zarez 12" xfId="1570" xr:uid="{00000000-0005-0000-0000-000027070000}"/>
    <cellStyle name="Zarez 12 2" xfId="1571" xr:uid="{00000000-0005-0000-0000-000028070000}"/>
    <cellStyle name="Zarez 13" xfId="1843" xr:uid="{00000000-0005-0000-0000-000029070000}"/>
    <cellStyle name="Zarez 13 2" xfId="2281" xr:uid="{084F3F40-EB83-408F-BD0B-CB79ED087E02}"/>
    <cellStyle name="Zarez 13 2 2" xfId="3261" xr:uid="{88F8F3D8-B3DA-4B4D-8FE8-48D151D56C6A}"/>
    <cellStyle name="Zarez 13 3" xfId="2827" xr:uid="{86EA083B-2745-4DE8-BA21-B6FE7268D67F}"/>
    <cellStyle name="Zarez 14" xfId="1848" xr:uid="{00000000-0005-0000-0000-00002A070000}"/>
    <cellStyle name="Zarez 14 2" xfId="2284" xr:uid="{28D854FE-7902-49C0-86E8-F69C0747BA72}"/>
    <cellStyle name="Zarez 14 2 2" xfId="3264" xr:uid="{442661D0-89EC-44C5-8904-4E1B56F0E90C}"/>
    <cellStyle name="Zarez 14 3" xfId="2830" xr:uid="{EBEC32B5-4CA3-4637-A0C9-1CD6A232454C}"/>
    <cellStyle name="Zarez 15" xfId="2067" xr:uid="{1D4E223F-4BE3-4BF3-9A5C-5EAA7261C85E}"/>
    <cellStyle name="Zarez 15 2" xfId="3047" xr:uid="{7B403A54-EBD8-4668-AED6-D45C80F5D2FC}"/>
    <cellStyle name="Zarez 2" xfId="7" xr:uid="{00000000-0005-0000-0000-00002B070000}"/>
    <cellStyle name="Zarez 2 2" xfId="1572" xr:uid="{00000000-0005-0000-0000-00002C070000}"/>
    <cellStyle name="Zarez 2 3" xfId="1573" xr:uid="{00000000-0005-0000-0000-00002D070000}"/>
    <cellStyle name="Zarez 2 4" xfId="1574" xr:uid="{00000000-0005-0000-0000-00002E070000}"/>
    <cellStyle name="Zarez 2 5" xfId="2396" xr:uid="{83A0CE60-AEB3-4684-87D0-8093F3A6D2AA}"/>
    <cellStyle name="Zarez 2 5 2" xfId="3273" xr:uid="{ADD9542E-4215-45D0-91EA-D37EE4A3729B}"/>
    <cellStyle name="Zarez 3" xfId="1575" xr:uid="{00000000-0005-0000-0000-00002F070000}"/>
    <cellStyle name="Zarez 3 2" xfId="1576" xr:uid="{00000000-0005-0000-0000-000030070000}"/>
    <cellStyle name="Zarez 3 3" xfId="1577" xr:uid="{00000000-0005-0000-0000-000031070000}"/>
    <cellStyle name="Zarez 3 4" xfId="2397" xr:uid="{DE83E5C2-290D-4D36-BDDB-A805F1F3D5CD}"/>
    <cellStyle name="Zarez 4" xfId="1578" xr:uid="{00000000-0005-0000-0000-000032070000}"/>
    <cellStyle name="Zarez 5" xfId="1579" xr:uid="{00000000-0005-0000-0000-000033070000}"/>
    <cellStyle name="Zarez 5 2" xfId="1844" xr:uid="{00000000-0005-0000-0000-000034070000}"/>
    <cellStyle name="Zarez 5 2 2" xfId="2282" xr:uid="{A08D1253-9EC2-489A-93B8-CB49AEEF14D3}"/>
    <cellStyle name="Zarez 5 2 2 2" xfId="3262" xr:uid="{7CE9C222-6F95-4BB6-9E95-BD38F4A7C19F}"/>
    <cellStyle name="Zarez 5 2 3" xfId="2828" xr:uid="{6DE2BEF6-61F7-4FAB-ACB6-75229BADA591}"/>
    <cellStyle name="Zarez 5 3" xfId="2064" xr:uid="{B2B582C5-D5BF-4CB4-BEC9-C764BEF3559B}"/>
    <cellStyle name="Zarez 5 3 2" xfId="3044" xr:uid="{75B36211-CBF7-4234-A0FD-6A13738D86D6}"/>
    <cellStyle name="Zarez 5 4" xfId="2611" xr:uid="{4862CC3B-4617-4E0C-9E45-94E5047EC034}"/>
    <cellStyle name="Zarez 6" xfId="1580" xr:uid="{00000000-0005-0000-0000-000035070000}"/>
    <cellStyle name="Zarez 7" xfId="1581" xr:uid="{00000000-0005-0000-0000-000036070000}"/>
    <cellStyle name="Zarez 7 2" xfId="1582" xr:uid="{00000000-0005-0000-0000-000037070000}"/>
    <cellStyle name="Zarez 7 3" xfId="1583" xr:uid="{00000000-0005-0000-0000-000038070000}"/>
    <cellStyle name="Zarez 7 4" xfId="1584" xr:uid="{00000000-0005-0000-0000-000039070000}"/>
    <cellStyle name="Zarez 7 5" xfId="1585" xr:uid="{00000000-0005-0000-0000-00003A070000}"/>
    <cellStyle name="Zarez 7 6" xfId="1586" xr:uid="{00000000-0005-0000-0000-00003B070000}"/>
    <cellStyle name="Zarez 8" xfId="1587" xr:uid="{00000000-0005-0000-0000-00003C070000}"/>
    <cellStyle name="Zarez 9" xfId="1588" xr:uid="{00000000-0005-0000-0000-00003D070000}"/>
    <cellStyle name="Zelle überprüfen" xfId="1589" xr:uid="{00000000-0005-0000-0000-00003E07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0</xdr:col>
      <xdr:colOff>2703830</xdr:colOff>
      <xdr:row>495</xdr:row>
      <xdr:rowOff>0</xdr:rowOff>
    </xdr:from>
    <xdr:ext cx="28854" cy="132665"/>
    <xdr:sp macro="" textlink="">
      <xdr:nvSpPr>
        <xdr:cNvPr id="2" name="Rectangle 269">
          <a:extLst>
            <a:ext uri="{FF2B5EF4-FFF2-40B4-BE49-F238E27FC236}">
              <a16:creationId xmlns:a16="http://schemas.microsoft.com/office/drawing/2014/main" id="{00000000-0008-0000-0200-000002000000}"/>
            </a:ext>
          </a:extLst>
        </xdr:cNvPr>
        <xdr:cNvSpPr>
          <a:spLocks noChangeArrowheads="1"/>
        </xdr:cNvSpPr>
      </xdr:nvSpPr>
      <xdr:spPr bwMode="auto">
        <a:xfrm>
          <a:off x="3256280" y="282275492"/>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 name="Rectangle 238">
          <a:extLst>
            <a:ext uri="{FF2B5EF4-FFF2-40B4-BE49-F238E27FC236}">
              <a16:creationId xmlns:a16="http://schemas.microsoft.com/office/drawing/2014/main" id="{00000000-0008-0000-0200-00000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 name="Rectangle 249">
          <a:extLst>
            <a:ext uri="{FF2B5EF4-FFF2-40B4-BE49-F238E27FC236}">
              <a16:creationId xmlns:a16="http://schemas.microsoft.com/office/drawing/2014/main" id="{00000000-0008-0000-0200-00000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 name="Rectangle 251">
          <a:extLst>
            <a:ext uri="{FF2B5EF4-FFF2-40B4-BE49-F238E27FC236}">
              <a16:creationId xmlns:a16="http://schemas.microsoft.com/office/drawing/2014/main" id="{00000000-0008-0000-0200-00000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 name="Rectangle 253">
          <a:extLst>
            <a:ext uri="{FF2B5EF4-FFF2-40B4-BE49-F238E27FC236}">
              <a16:creationId xmlns:a16="http://schemas.microsoft.com/office/drawing/2014/main" id="{00000000-0008-0000-0200-00000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 name="Rectangle 254">
          <a:extLst>
            <a:ext uri="{FF2B5EF4-FFF2-40B4-BE49-F238E27FC236}">
              <a16:creationId xmlns:a16="http://schemas.microsoft.com/office/drawing/2014/main" id="{00000000-0008-0000-0200-00000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 name="Rectangle 255">
          <a:extLst>
            <a:ext uri="{FF2B5EF4-FFF2-40B4-BE49-F238E27FC236}">
              <a16:creationId xmlns:a16="http://schemas.microsoft.com/office/drawing/2014/main" id="{00000000-0008-0000-0200-00000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 name="Rectangle 257">
          <a:extLst>
            <a:ext uri="{FF2B5EF4-FFF2-40B4-BE49-F238E27FC236}">
              <a16:creationId xmlns:a16="http://schemas.microsoft.com/office/drawing/2014/main" id="{00000000-0008-0000-0200-00000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 name="Rectangle 258">
          <a:extLst>
            <a:ext uri="{FF2B5EF4-FFF2-40B4-BE49-F238E27FC236}">
              <a16:creationId xmlns:a16="http://schemas.microsoft.com/office/drawing/2014/main" id="{00000000-0008-0000-0200-00000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 name="Rectangle 259">
          <a:extLst>
            <a:ext uri="{FF2B5EF4-FFF2-40B4-BE49-F238E27FC236}">
              <a16:creationId xmlns:a16="http://schemas.microsoft.com/office/drawing/2014/main" id="{00000000-0008-0000-0200-00000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 name="Rectangle 260">
          <a:extLst>
            <a:ext uri="{FF2B5EF4-FFF2-40B4-BE49-F238E27FC236}">
              <a16:creationId xmlns:a16="http://schemas.microsoft.com/office/drawing/2014/main" id="{00000000-0008-0000-0200-00000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 name="Rectangle 261">
          <a:extLst>
            <a:ext uri="{FF2B5EF4-FFF2-40B4-BE49-F238E27FC236}">
              <a16:creationId xmlns:a16="http://schemas.microsoft.com/office/drawing/2014/main" id="{00000000-0008-0000-0200-00000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 name="Rectangle 262">
          <a:extLst>
            <a:ext uri="{FF2B5EF4-FFF2-40B4-BE49-F238E27FC236}">
              <a16:creationId xmlns:a16="http://schemas.microsoft.com/office/drawing/2014/main" id="{00000000-0008-0000-0200-00000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5" name="Rectangle 263">
          <a:extLst>
            <a:ext uri="{FF2B5EF4-FFF2-40B4-BE49-F238E27FC236}">
              <a16:creationId xmlns:a16="http://schemas.microsoft.com/office/drawing/2014/main" id="{00000000-0008-0000-0200-00000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 name="Rectangle 264">
          <a:extLst>
            <a:ext uri="{FF2B5EF4-FFF2-40B4-BE49-F238E27FC236}">
              <a16:creationId xmlns:a16="http://schemas.microsoft.com/office/drawing/2014/main" id="{00000000-0008-0000-0200-00001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 name="Rectangle 265">
          <a:extLst>
            <a:ext uri="{FF2B5EF4-FFF2-40B4-BE49-F238E27FC236}">
              <a16:creationId xmlns:a16="http://schemas.microsoft.com/office/drawing/2014/main" id="{00000000-0008-0000-0200-00001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 name="Rectangle 266">
          <a:extLst>
            <a:ext uri="{FF2B5EF4-FFF2-40B4-BE49-F238E27FC236}">
              <a16:creationId xmlns:a16="http://schemas.microsoft.com/office/drawing/2014/main" id="{00000000-0008-0000-0200-00001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 name="Rectangle 267">
          <a:extLst>
            <a:ext uri="{FF2B5EF4-FFF2-40B4-BE49-F238E27FC236}">
              <a16:creationId xmlns:a16="http://schemas.microsoft.com/office/drawing/2014/main" id="{00000000-0008-0000-0200-00001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 name="Rectangle 268">
          <a:extLst>
            <a:ext uri="{FF2B5EF4-FFF2-40B4-BE49-F238E27FC236}">
              <a16:creationId xmlns:a16="http://schemas.microsoft.com/office/drawing/2014/main" id="{00000000-0008-0000-0200-00001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1" name="Rectangle 269">
          <a:extLst>
            <a:ext uri="{FF2B5EF4-FFF2-40B4-BE49-F238E27FC236}">
              <a16:creationId xmlns:a16="http://schemas.microsoft.com/office/drawing/2014/main" id="{00000000-0008-0000-0200-00001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2" name="Rectangle 270">
          <a:extLst>
            <a:ext uri="{FF2B5EF4-FFF2-40B4-BE49-F238E27FC236}">
              <a16:creationId xmlns:a16="http://schemas.microsoft.com/office/drawing/2014/main" id="{00000000-0008-0000-0200-00001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3" name="Rectangle 271">
          <a:extLst>
            <a:ext uri="{FF2B5EF4-FFF2-40B4-BE49-F238E27FC236}">
              <a16:creationId xmlns:a16="http://schemas.microsoft.com/office/drawing/2014/main" id="{00000000-0008-0000-0200-00001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4" name="Rectangle 272">
          <a:extLst>
            <a:ext uri="{FF2B5EF4-FFF2-40B4-BE49-F238E27FC236}">
              <a16:creationId xmlns:a16="http://schemas.microsoft.com/office/drawing/2014/main" id="{00000000-0008-0000-0200-00001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5" name="Rectangle 273">
          <a:extLst>
            <a:ext uri="{FF2B5EF4-FFF2-40B4-BE49-F238E27FC236}">
              <a16:creationId xmlns:a16="http://schemas.microsoft.com/office/drawing/2014/main" id="{00000000-0008-0000-0200-00001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6" name="Rectangle 274">
          <a:extLst>
            <a:ext uri="{FF2B5EF4-FFF2-40B4-BE49-F238E27FC236}">
              <a16:creationId xmlns:a16="http://schemas.microsoft.com/office/drawing/2014/main" id="{00000000-0008-0000-0200-00001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7" name="Rectangle 275">
          <a:extLst>
            <a:ext uri="{FF2B5EF4-FFF2-40B4-BE49-F238E27FC236}">
              <a16:creationId xmlns:a16="http://schemas.microsoft.com/office/drawing/2014/main" id="{00000000-0008-0000-0200-00001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28" name="Rectangle 276">
          <a:extLst>
            <a:ext uri="{FF2B5EF4-FFF2-40B4-BE49-F238E27FC236}">
              <a16:creationId xmlns:a16="http://schemas.microsoft.com/office/drawing/2014/main" id="{00000000-0008-0000-0200-00001C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9" name="Rectangle 277">
          <a:extLst>
            <a:ext uri="{FF2B5EF4-FFF2-40B4-BE49-F238E27FC236}">
              <a16:creationId xmlns:a16="http://schemas.microsoft.com/office/drawing/2014/main" id="{00000000-0008-0000-0200-00001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0" name="Rectangle 278">
          <a:extLst>
            <a:ext uri="{FF2B5EF4-FFF2-40B4-BE49-F238E27FC236}">
              <a16:creationId xmlns:a16="http://schemas.microsoft.com/office/drawing/2014/main" id="{00000000-0008-0000-0200-00001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1" name="Rectangle 279">
          <a:extLst>
            <a:ext uri="{FF2B5EF4-FFF2-40B4-BE49-F238E27FC236}">
              <a16:creationId xmlns:a16="http://schemas.microsoft.com/office/drawing/2014/main" id="{00000000-0008-0000-0200-00001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2" name="Rectangle 280">
          <a:extLst>
            <a:ext uri="{FF2B5EF4-FFF2-40B4-BE49-F238E27FC236}">
              <a16:creationId xmlns:a16="http://schemas.microsoft.com/office/drawing/2014/main" id="{00000000-0008-0000-0200-00002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3" name="Rectangle 281">
          <a:extLst>
            <a:ext uri="{FF2B5EF4-FFF2-40B4-BE49-F238E27FC236}">
              <a16:creationId xmlns:a16="http://schemas.microsoft.com/office/drawing/2014/main" id="{00000000-0008-0000-0200-00002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4" name="Rectangle 282">
          <a:extLst>
            <a:ext uri="{FF2B5EF4-FFF2-40B4-BE49-F238E27FC236}">
              <a16:creationId xmlns:a16="http://schemas.microsoft.com/office/drawing/2014/main" id="{00000000-0008-0000-0200-00002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5" name="Rectangle 283">
          <a:extLst>
            <a:ext uri="{FF2B5EF4-FFF2-40B4-BE49-F238E27FC236}">
              <a16:creationId xmlns:a16="http://schemas.microsoft.com/office/drawing/2014/main" id="{00000000-0008-0000-0200-00002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6" name="Rectangle 284">
          <a:extLst>
            <a:ext uri="{FF2B5EF4-FFF2-40B4-BE49-F238E27FC236}">
              <a16:creationId xmlns:a16="http://schemas.microsoft.com/office/drawing/2014/main" id="{00000000-0008-0000-0200-00002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7" name="Rectangle 285">
          <a:extLst>
            <a:ext uri="{FF2B5EF4-FFF2-40B4-BE49-F238E27FC236}">
              <a16:creationId xmlns:a16="http://schemas.microsoft.com/office/drawing/2014/main" id="{00000000-0008-0000-0200-00002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8" name="Rectangle 286">
          <a:extLst>
            <a:ext uri="{FF2B5EF4-FFF2-40B4-BE49-F238E27FC236}">
              <a16:creationId xmlns:a16="http://schemas.microsoft.com/office/drawing/2014/main" id="{00000000-0008-0000-0200-00002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39" name="Rectangle 287">
          <a:extLst>
            <a:ext uri="{FF2B5EF4-FFF2-40B4-BE49-F238E27FC236}">
              <a16:creationId xmlns:a16="http://schemas.microsoft.com/office/drawing/2014/main" id="{00000000-0008-0000-0200-00002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0" name="Rectangle 288">
          <a:extLst>
            <a:ext uri="{FF2B5EF4-FFF2-40B4-BE49-F238E27FC236}">
              <a16:creationId xmlns:a16="http://schemas.microsoft.com/office/drawing/2014/main" id="{00000000-0008-0000-0200-00002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1" name="Rectangle 289">
          <a:extLst>
            <a:ext uri="{FF2B5EF4-FFF2-40B4-BE49-F238E27FC236}">
              <a16:creationId xmlns:a16="http://schemas.microsoft.com/office/drawing/2014/main" id="{00000000-0008-0000-0200-00002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2" name="Rectangle 290">
          <a:extLst>
            <a:ext uri="{FF2B5EF4-FFF2-40B4-BE49-F238E27FC236}">
              <a16:creationId xmlns:a16="http://schemas.microsoft.com/office/drawing/2014/main" id="{00000000-0008-0000-0200-00002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3" name="Rectangle 291">
          <a:extLst>
            <a:ext uri="{FF2B5EF4-FFF2-40B4-BE49-F238E27FC236}">
              <a16:creationId xmlns:a16="http://schemas.microsoft.com/office/drawing/2014/main" id="{00000000-0008-0000-0200-00002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4" name="Rectangle 292">
          <a:extLst>
            <a:ext uri="{FF2B5EF4-FFF2-40B4-BE49-F238E27FC236}">
              <a16:creationId xmlns:a16="http://schemas.microsoft.com/office/drawing/2014/main" id="{00000000-0008-0000-0200-00002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5" name="Rectangle 293">
          <a:extLst>
            <a:ext uri="{FF2B5EF4-FFF2-40B4-BE49-F238E27FC236}">
              <a16:creationId xmlns:a16="http://schemas.microsoft.com/office/drawing/2014/main" id="{00000000-0008-0000-0200-00002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6" name="Rectangle 294">
          <a:extLst>
            <a:ext uri="{FF2B5EF4-FFF2-40B4-BE49-F238E27FC236}">
              <a16:creationId xmlns:a16="http://schemas.microsoft.com/office/drawing/2014/main" id="{00000000-0008-0000-0200-00002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47" name="Rectangle 295">
          <a:extLst>
            <a:ext uri="{FF2B5EF4-FFF2-40B4-BE49-F238E27FC236}">
              <a16:creationId xmlns:a16="http://schemas.microsoft.com/office/drawing/2014/main" id="{00000000-0008-0000-0200-00002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8" name="Rectangle 296">
          <a:extLst>
            <a:ext uri="{FF2B5EF4-FFF2-40B4-BE49-F238E27FC236}">
              <a16:creationId xmlns:a16="http://schemas.microsoft.com/office/drawing/2014/main" id="{00000000-0008-0000-0200-00003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49" name="Rectangle 297">
          <a:extLst>
            <a:ext uri="{FF2B5EF4-FFF2-40B4-BE49-F238E27FC236}">
              <a16:creationId xmlns:a16="http://schemas.microsoft.com/office/drawing/2014/main" id="{00000000-0008-0000-0200-00003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0" name="Rectangle 298">
          <a:extLst>
            <a:ext uri="{FF2B5EF4-FFF2-40B4-BE49-F238E27FC236}">
              <a16:creationId xmlns:a16="http://schemas.microsoft.com/office/drawing/2014/main" id="{00000000-0008-0000-0200-00003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1" name="Rectangle 299">
          <a:extLst>
            <a:ext uri="{FF2B5EF4-FFF2-40B4-BE49-F238E27FC236}">
              <a16:creationId xmlns:a16="http://schemas.microsoft.com/office/drawing/2014/main" id="{00000000-0008-0000-0200-00003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2" name="Rectangle 300">
          <a:extLst>
            <a:ext uri="{FF2B5EF4-FFF2-40B4-BE49-F238E27FC236}">
              <a16:creationId xmlns:a16="http://schemas.microsoft.com/office/drawing/2014/main" id="{00000000-0008-0000-0200-00003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3" name="Rectangle 301">
          <a:extLst>
            <a:ext uri="{FF2B5EF4-FFF2-40B4-BE49-F238E27FC236}">
              <a16:creationId xmlns:a16="http://schemas.microsoft.com/office/drawing/2014/main" id="{00000000-0008-0000-0200-00003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4" name="Rectangle 302">
          <a:extLst>
            <a:ext uri="{FF2B5EF4-FFF2-40B4-BE49-F238E27FC236}">
              <a16:creationId xmlns:a16="http://schemas.microsoft.com/office/drawing/2014/main" id="{00000000-0008-0000-0200-00003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5" name="Rectangle 303">
          <a:extLst>
            <a:ext uri="{FF2B5EF4-FFF2-40B4-BE49-F238E27FC236}">
              <a16:creationId xmlns:a16="http://schemas.microsoft.com/office/drawing/2014/main" id="{00000000-0008-0000-0200-00003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6" name="Rectangle 304">
          <a:extLst>
            <a:ext uri="{FF2B5EF4-FFF2-40B4-BE49-F238E27FC236}">
              <a16:creationId xmlns:a16="http://schemas.microsoft.com/office/drawing/2014/main" id="{00000000-0008-0000-0200-00003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7" name="Rectangle 305">
          <a:extLst>
            <a:ext uri="{FF2B5EF4-FFF2-40B4-BE49-F238E27FC236}">
              <a16:creationId xmlns:a16="http://schemas.microsoft.com/office/drawing/2014/main" id="{00000000-0008-0000-0200-00003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8" name="Rectangle 306">
          <a:extLst>
            <a:ext uri="{FF2B5EF4-FFF2-40B4-BE49-F238E27FC236}">
              <a16:creationId xmlns:a16="http://schemas.microsoft.com/office/drawing/2014/main" id="{00000000-0008-0000-0200-00003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59" name="Rectangle 307">
          <a:extLst>
            <a:ext uri="{FF2B5EF4-FFF2-40B4-BE49-F238E27FC236}">
              <a16:creationId xmlns:a16="http://schemas.microsoft.com/office/drawing/2014/main" id="{00000000-0008-0000-0200-00003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0" name="Rectangle 308">
          <a:extLst>
            <a:ext uri="{FF2B5EF4-FFF2-40B4-BE49-F238E27FC236}">
              <a16:creationId xmlns:a16="http://schemas.microsoft.com/office/drawing/2014/main" id="{00000000-0008-0000-0200-00003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1" name="Rectangle 309">
          <a:extLst>
            <a:ext uri="{FF2B5EF4-FFF2-40B4-BE49-F238E27FC236}">
              <a16:creationId xmlns:a16="http://schemas.microsoft.com/office/drawing/2014/main" id="{00000000-0008-0000-0200-00003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2" name="Rectangle 310">
          <a:extLst>
            <a:ext uri="{FF2B5EF4-FFF2-40B4-BE49-F238E27FC236}">
              <a16:creationId xmlns:a16="http://schemas.microsoft.com/office/drawing/2014/main" id="{00000000-0008-0000-0200-00003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3" name="Rectangle 311">
          <a:extLst>
            <a:ext uri="{FF2B5EF4-FFF2-40B4-BE49-F238E27FC236}">
              <a16:creationId xmlns:a16="http://schemas.microsoft.com/office/drawing/2014/main" id="{00000000-0008-0000-0200-00003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4" name="Rectangle 312">
          <a:extLst>
            <a:ext uri="{FF2B5EF4-FFF2-40B4-BE49-F238E27FC236}">
              <a16:creationId xmlns:a16="http://schemas.microsoft.com/office/drawing/2014/main" id="{00000000-0008-0000-0200-00004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5" name="Rectangle 313">
          <a:extLst>
            <a:ext uri="{FF2B5EF4-FFF2-40B4-BE49-F238E27FC236}">
              <a16:creationId xmlns:a16="http://schemas.microsoft.com/office/drawing/2014/main" id="{00000000-0008-0000-0200-00004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6" name="Rectangle 314">
          <a:extLst>
            <a:ext uri="{FF2B5EF4-FFF2-40B4-BE49-F238E27FC236}">
              <a16:creationId xmlns:a16="http://schemas.microsoft.com/office/drawing/2014/main" id="{00000000-0008-0000-0200-00004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7" name="Rectangle 315">
          <a:extLst>
            <a:ext uri="{FF2B5EF4-FFF2-40B4-BE49-F238E27FC236}">
              <a16:creationId xmlns:a16="http://schemas.microsoft.com/office/drawing/2014/main" id="{00000000-0008-0000-0200-00004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8" name="Rectangle 316">
          <a:extLst>
            <a:ext uri="{FF2B5EF4-FFF2-40B4-BE49-F238E27FC236}">
              <a16:creationId xmlns:a16="http://schemas.microsoft.com/office/drawing/2014/main" id="{00000000-0008-0000-0200-00004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69" name="Rectangle 317">
          <a:extLst>
            <a:ext uri="{FF2B5EF4-FFF2-40B4-BE49-F238E27FC236}">
              <a16:creationId xmlns:a16="http://schemas.microsoft.com/office/drawing/2014/main" id="{00000000-0008-0000-0200-00004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0" name="Rectangle 318">
          <a:extLst>
            <a:ext uri="{FF2B5EF4-FFF2-40B4-BE49-F238E27FC236}">
              <a16:creationId xmlns:a16="http://schemas.microsoft.com/office/drawing/2014/main" id="{00000000-0008-0000-0200-00004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1" name="Rectangle 319">
          <a:extLst>
            <a:ext uri="{FF2B5EF4-FFF2-40B4-BE49-F238E27FC236}">
              <a16:creationId xmlns:a16="http://schemas.microsoft.com/office/drawing/2014/main" id="{00000000-0008-0000-0200-00004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72" name="Rectangle 320">
          <a:extLst>
            <a:ext uri="{FF2B5EF4-FFF2-40B4-BE49-F238E27FC236}">
              <a16:creationId xmlns:a16="http://schemas.microsoft.com/office/drawing/2014/main" id="{00000000-0008-0000-0200-00004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3" name="Rectangle 321">
          <a:extLst>
            <a:ext uri="{FF2B5EF4-FFF2-40B4-BE49-F238E27FC236}">
              <a16:creationId xmlns:a16="http://schemas.microsoft.com/office/drawing/2014/main" id="{00000000-0008-0000-0200-00004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4" name="Rectangle 322">
          <a:extLst>
            <a:ext uri="{FF2B5EF4-FFF2-40B4-BE49-F238E27FC236}">
              <a16:creationId xmlns:a16="http://schemas.microsoft.com/office/drawing/2014/main" id="{00000000-0008-0000-0200-00004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5" name="Rectangle 323">
          <a:extLst>
            <a:ext uri="{FF2B5EF4-FFF2-40B4-BE49-F238E27FC236}">
              <a16:creationId xmlns:a16="http://schemas.microsoft.com/office/drawing/2014/main" id="{00000000-0008-0000-0200-00004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6" name="Rectangle 324">
          <a:extLst>
            <a:ext uri="{FF2B5EF4-FFF2-40B4-BE49-F238E27FC236}">
              <a16:creationId xmlns:a16="http://schemas.microsoft.com/office/drawing/2014/main" id="{00000000-0008-0000-0200-00004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7" name="Rectangle 325">
          <a:extLst>
            <a:ext uri="{FF2B5EF4-FFF2-40B4-BE49-F238E27FC236}">
              <a16:creationId xmlns:a16="http://schemas.microsoft.com/office/drawing/2014/main" id="{00000000-0008-0000-0200-00004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8" name="Rectangle 326">
          <a:extLst>
            <a:ext uri="{FF2B5EF4-FFF2-40B4-BE49-F238E27FC236}">
              <a16:creationId xmlns:a16="http://schemas.microsoft.com/office/drawing/2014/main" id="{00000000-0008-0000-0200-00004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79" name="Rectangle 327">
          <a:extLst>
            <a:ext uri="{FF2B5EF4-FFF2-40B4-BE49-F238E27FC236}">
              <a16:creationId xmlns:a16="http://schemas.microsoft.com/office/drawing/2014/main" id="{00000000-0008-0000-0200-00004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0" name="Rectangle 328">
          <a:extLst>
            <a:ext uri="{FF2B5EF4-FFF2-40B4-BE49-F238E27FC236}">
              <a16:creationId xmlns:a16="http://schemas.microsoft.com/office/drawing/2014/main" id="{00000000-0008-0000-0200-00005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1" name="Rectangle 329">
          <a:extLst>
            <a:ext uri="{FF2B5EF4-FFF2-40B4-BE49-F238E27FC236}">
              <a16:creationId xmlns:a16="http://schemas.microsoft.com/office/drawing/2014/main" id="{00000000-0008-0000-0200-00005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2" name="Rectangle 330">
          <a:extLst>
            <a:ext uri="{FF2B5EF4-FFF2-40B4-BE49-F238E27FC236}">
              <a16:creationId xmlns:a16="http://schemas.microsoft.com/office/drawing/2014/main" id="{00000000-0008-0000-0200-00005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3" name="Rectangle 331">
          <a:extLst>
            <a:ext uri="{FF2B5EF4-FFF2-40B4-BE49-F238E27FC236}">
              <a16:creationId xmlns:a16="http://schemas.microsoft.com/office/drawing/2014/main" id="{00000000-0008-0000-0200-00005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4" name="Rectangle 332">
          <a:extLst>
            <a:ext uri="{FF2B5EF4-FFF2-40B4-BE49-F238E27FC236}">
              <a16:creationId xmlns:a16="http://schemas.microsoft.com/office/drawing/2014/main" id="{00000000-0008-0000-0200-00005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5" name="Rectangle 333">
          <a:extLst>
            <a:ext uri="{FF2B5EF4-FFF2-40B4-BE49-F238E27FC236}">
              <a16:creationId xmlns:a16="http://schemas.microsoft.com/office/drawing/2014/main" id="{00000000-0008-0000-0200-00005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6" name="Rectangle 334">
          <a:extLst>
            <a:ext uri="{FF2B5EF4-FFF2-40B4-BE49-F238E27FC236}">
              <a16:creationId xmlns:a16="http://schemas.microsoft.com/office/drawing/2014/main" id="{00000000-0008-0000-0200-00005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7" name="Rectangle 335">
          <a:extLst>
            <a:ext uri="{FF2B5EF4-FFF2-40B4-BE49-F238E27FC236}">
              <a16:creationId xmlns:a16="http://schemas.microsoft.com/office/drawing/2014/main" id="{00000000-0008-0000-0200-00005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8" name="Rectangle 336">
          <a:extLst>
            <a:ext uri="{FF2B5EF4-FFF2-40B4-BE49-F238E27FC236}">
              <a16:creationId xmlns:a16="http://schemas.microsoft.com/office/drawing/2014/main" id="{00000000-0008-0000-0200-00005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89" name="Rectangle 337">
          <a:extLst>
            <a:ext uri="{FF2B5EF4-FFF2-40B4-BE49-F238E27FC236}">
              <a16:creationId xmlns:a16="http://schemas.microsoft.com/office/drawing/2014/main" id="{00000000-0008-0000-0200-00005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0" name="Rectangle 338">
          <a:extLst>
            <a:ext uri="{FF2B5EF4-FFF2-40B4-BE49-F238E27FC236}">
              <a16:creationId xmlns:a16="http://schemas.microsoft.com/office/drawing/2014/main" id="{00000000-0008-0000-0200-00005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1" name="Rectangle 339">
          <a:extLst>
            <a:ext uri="{FF2B5EF4-FFF2-40B4-BE49-F238E27FC236}">
              <a16:creationId xmlns:a16="http://schemas.microsoft.com/office/drawing/2014/main" id="{00000000-0008-0000-0200-00005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2" name="Rectangle 340">
          <a:extLst>
            <a:ext uri="{FF2B5EF4-FFF2-40B4-BE49-F238E27FC236}">
              <a16:creationId xmlns:a16="http://schemas.microsoft.com/office/drawing/2014/main" id="{00000000-0008-0000-0200-00005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3" name="Rectangle 341">
          <a:extLst>
            <a:ext uri="{FF2B5EF4-FFF2-40B4-BE49-F238E27FC236}">
              <a16:creationId xmlns:a16="http://schemas.microsoft.com/office/drawing/2014/main" id="{00000000-0008-0000-0200-00005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4" name="Rectangle 342">
          <a:extLst>
            <a:ext uri="{FF2B5EF4-FFF2-40B4-BE49-F238E27FC236}">
              <a16:creationId xmlns:a16="http://schemas.microsoft.com/office/drawing/2014/main" id="{00000000-0008-0000-0200-00005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5" name="Rectangle 343">
          <a:extLst>
            <a:ext uri="{FF2B5EF4-FFF2-40B4-BE49-F238E27FC236}">
              <a16:creationId xmlns:a16="http://schemas.microsoft.com/office/drawing/2014/main" id="{00000000-0008-0000-0200-00005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6" name="Rectangle 344">
          <a:extLst>
            <a:ext uri="{FF2B5EF4-FFF2-40B4-BE49-F238E27FC236}">
              <a16:creationId xmlns:a16="http://schemas.microsoft.com/office/drawing/2014/main" id="{00000000-0008-0000-0200-00006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7" name="Rectangle 345">
          <a:extLst>
            <a:ext uri="{FF2B5EF4-FFF2-40B4-BE49-F238E27FC236}">
              <a16:creationId xmlns:a16="http://schemas.microsoft.com/office/drawing/2014/main" id="{00000000-0008-0000-0200-00006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8" name="Rectangle 346">
          <a:extLst>
            <a:ext uri="{FF2B5EF4-FFF2-40B4-BE49-F238E27FC236}">
              <a16:creationId xmlns:a16="http://schemas.microsoft.com/office/drawing/2014/main" id="{00000000-0008-0000-0200-00006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99" name="Rectangle 347">
          <a:extLst>
            <a:ext uri="{FF2B5EF4-FFF2-40B4-BE49-F238E27FC236}">
              <a16:creationId xmlns:a16="http://schemas.microsoft.com/office/drawing/2014/main" id="{00000000-0008-0000-0200-00006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0" name="Rectangle 348">
          <a:extLst>
            <a:ext uri="{FF2B5EF4-FFF2-40B4-BE49-F238E27FC236}">
              <a16:creationId xmlns:a16="http://schemas.microsoft.com/office/drawing/2014/main" id="{00000000-0008-0000-0200-00006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1" name="Rectangle 349">
          <a:extLst>
            <a:ext uri="{FF2B5EF4-FFF2-40B4-BE49-F238E27FC236}">
              <a16:creationId xmlns:a16="http://schemas.microsoft.com/office/drawing/2014/main" id="{00000000-0008-0000-0200-00006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2" name="Rectangle 350">
          <a:extLst>
            <a:ext uri="{FF2B5EF4-FFF2-40B4-BE49-F238E27FC236}">
              <a16:creationId xmlns:a16="http://schemas.microsoft.com/office/drawing/2014/main" id="{00000000-0008-0000-0200-00006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03" name="Rectangle 351">
          <a:extLst>
            <a:ext uri="{FF2B5EF4-FFF2-40B4-BE49-F238E27FC236}">
              <a16:creationId xmlns:a16="http://schemas.microsoft.com/office/drawing/2014/main" id="{00000000-0008-0000-0200-00006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4" name="Rectangle 352">
          <a:extLst>
            <a:ext uri="{FF2B5EF4-FFF2-40B4-BE49-F238E27FC236}">
              <a16:creationId xmlns:a16="http://schemas.microsoft.com/office/drawing/2014/main" id="{00000000-0008-0000-0200-00006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5" name="Rectangle 353">
          <a:extLst>
            <a:ext uri="{FF2B5EF4-FFF2-40B4-BE49-F238E27FC236}">
              <a16:creationId xmlns:a16="http://schemas.microsoft.com/office/drawing/2014/main" id="{00000000-0008-0000-0200-00006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6" name="Rectangle 354">
          <a:extLst>
            <a:ext uri="{FF2B5EF4-FFF2-40B4-BE49-F238E27FC236}">
              <a16:creationId xmlns:a16="http://schemas.microsoft.com/office/drawing/2014/main" id="{00000000-0008-0000-0200-00006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7" name="Rectangle 355">
          <a:extLst>
            <a:ext uri="{FF2B5EF4-FFF2-40B4-BE49-F238E27FC236}">
              <a16:creationId xmlns:a16="http://schemas.microsoft.com/office/drawing/2014/main" id="{00000000-0008-0000-0200-00006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8" name="Rectangle 356">
          <a:extLst>
            <a:ext uri="{FF2B5EF4-FFF2-40B4-BE49-F238E27FC236}">
              <a16:creationId xmlns:a16="http://schemas.microsoft.com/office/drawing/2014/main" id="{00000000-0008-0000-0200-00006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09" name="Rectangle 357">
          <a:extLst>
            <a:ext uri="{FF2B5EF4-FFF2-40B4-BE49-F238E27FC236}">
              <a16:creationId xmlns:a16="http://schemas.microsoft.com/office/drawing/2014/main" id="{00000000-0008-0000-0200-00006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0" name="Rectangle 358">
          <a:extLst>
            <a:ext uri="{FF2B5EF4-FFF2-40B4-BE49-F238E27FC236}">
              <a16:creationId xmlns:a16="http://schemas.microsoft.com/office/drawing/2014/main" id="{00000000-0008-0000-0200-00006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1" name="Rectangle 359">
          <a:extLst>
            <a:ext uri="{FF2B5EF4-FFF2-40B4-BE49-F238E27FC236}">
              <a16:creationId xmlns:a16="http://schemas.microsoft.com/office/drawing/2014/main" id="{00000000-0008-0000-0200-00006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2" name="Rectangle 360">
          <a:extLst>
            <a:ext uri="{FF2B5EF4-FFF2-40B4-BE49-F238E27FC236}">
              <a16:creationId xmlns:a16="http://schemas.microsoft.com/office/drawing/2014/main" id="{00000000-0008-0000-0200-00007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3" name="Rectangle 361">
          <a:extLst>
            <a:ext uri="{FF2B5EF4-FFF2-40B4-BE49-F238E27FC236}">
              <a16:creationId xmlns:a16="http://schemas.microsoft.com/office/drawing/2014/main" id="{00000000-0008-0000-0200-00007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4" name="Rectangle 362">
          <a:extLst>
            <a:ext uri="{FF2B5EF4-FFF2-40B4-BE49-F238E27FC236}">
              <a16:creationId xmlns:a16="http://schemas.microsoft.com/office/drawing/2014/main" id="{00000000-0008-0000-0200-00007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5" name="Rectangle 363">
          <a:extLst>
            <a:ext uri="{FF2B5EF4-FFF2-40B4-BE49-F238E27FC236}">
              <a16:creationId xmlns:a16="http://schemas.microsoft.com/office/drawing/2014/main" id="{00000000-0008-0000-0200-00007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16" name="Rectangle 364">
          <a:extLst>
            <a:ext uri="{FF2B5EF4-FFF2-40B4-BE49-F238E27FC236}">
              <a16:creationId xmlns:a16="http://schemas.microsoft.com/office/drawing/2014/main" id="{00000000-0008-0000-0200-000074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7" name="Rectangle 365">
          <a:extLst>
            <a:ext uri="{FF2B5EF4-FFF2-40B4-BE49-F238E27FC236}">
              <a16:creationId xmlns:a16="http://schemas.microsoft.com/office/drawing/2014/main" id="{00000000-0008-0000-0200-00007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8" name="Rectangle 366">
          <a:extLst>
            <a:ext uri="{FF2B5EF4-FFF2-40B4-BE49-F238E27FC236}">
              <a16:creationId xmlns:a16="http://schemas.microsoft.com/office/drawing/2014/main" id="{00000000-0008-0000-0200-00007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19" name="Rectangle 367">
          <a:extLst>
            <a:ext uri="{FF2B5EF4-FFF2-40B4-BE49-F238E27FC236}">
              <a16:creationId xmlns:a16="http://schemas.microsoft.com/office/drawing/2014/main" id="{00000000-0008-0000-0200-00007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0" name="Rectangle 368">
          <a:extLst>
            <a:ext uri="{FF2B5EF4-FFF2-40B4-BE49-F238E27FC236}">
              <a16:creationId xmlns:a16="http://schemas.microsoft.com/office/drawing/2014/main" id="{00000000-0008-0000-0200-00007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1" name="Rectangle 369">
          <a:extLst>
            <a:ext uri="{FF2B5EF4-FFF2-40B4-BE49-F238E27FC236}">
              <a16:creationId xmlns:a16="http://schemas.microsoft.com/office/drawing/2014/main" id="{00000000-0008-0000-0200-00007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2" name="Rectangle 370">
          <a:extLst>
            <a:ext uri="{FF2B5EF4-FFF2-40B4-BE49-F238E27FC236}">
              <a16:creationId xmlns:a16="http://schemas.microsoft.com/office/drawing/2014/main" id="{00000000-0008-0000-0200-00007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3" name="Rectangle 371">
          <a:extLst>
            <a:ext uri="{FF2B5EF4-FFF2-40B4-BE49-F238E27FC236}">
              <a16:creationId xmlns:a16="http://schemas.microsoft.com/office/drawing/2014/main" id="{00000000-0008-0000-0200-00007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4" name="Rectangle 372">
          <a:extLst>
            <a:ext uri="{FF2B5EF4-FFF2-40B4-BE49-F238E27FC236}">
              <a16:creationId xmlns:a16="http://schemas.microsoft.com/office/drawing/2014/main" id="{00000000-0008-0000-0200-00007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5" name="Rectangle 373">
          <a:extLst>
            <a:ext uri="{FF2B5EF4-FFF2-40B4-BE49-F238E27FC236}">
              <a16:creationId xmlns:a16="http://schemas.microsoft.com/office/drawing/2014/main" id="{00000000-0008-0000-0200-00007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6" name="Rectangle 374">
          <a:extLst>
            <a:ext uri="{FF2B5EF4-FFF2-40B4-BE49-F238E27FC236}">
              <a16:creationId xmlns:a16="http://schemas.microsoft.com/office/drawing/2014/main" id="{00000000-0008-0000-0200-00007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7" name="Rectangle 375">
          <a:extLst>
            <a:ext uri="{FF2B5EF4-FFF2-40B4-BE49-F238E27FC236}">
              <a16:creationId xmlns:a16="http://schemas.microsoft.com/office/drawing/2014/main" id="{00000000-0008-0000-0200-00007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8" name="Rectangle 376">
          <a:extLst>
            <a:ext uri="{FF2B5EF4-FFF2-40B4-BE49-F238E27FC236}">
              <a16:creationId xmlns:a16="http://schemas.microsoft.com/office/drawing/2014/main" id="{00000000-0008-0000-0200-00008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29" name="Rectangle 377">
          <a:extLst>
            <a:ext uri="{FF2B5EF4-FFF2-40B4-BE49-F238E27FC236}">
              <a16:creationId xmlns:a16="http://schemas.microsoft.com/office/drawing/2014/main" id="{00000000-0008-0000-0200-00008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0" name="Rectangle 378">
          <a:extLst>
            <a:ext uri="{FF2B5EF4-FFF2-40B4-BE49-F238E27FC236}">
              <a16:creationId xmlns:a16="http://schemas.microsoft.com/office/drawing/2014/main" id="{00000000-0008-0000-0200-00008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1" name="Rectangle 379">
          <a:extLst>
            <a:ext uri="{FF2B5EF4-FFF2-40B4-BE49-F238E27FC236}">
              <a16:creationId xmlns:a16="http://schemas.microsoft.com/office/drawing/2014/main" id="{00000000-0008-0000-0200-00008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2" name="Rectangle 380">
          <a:extLst>
            <a:ext uri="{FF2B5EF4-FFF2-40B4-BE49-F238E27FC236}">
              <a16:creationId xmlns:a16="http://schemas.microsoft.com/office/drawing/2014/main" id="{00000000-0008-0000-0200-00008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3" name="Rectangle 381">
          <a:extLst>
            <a:ext uri="{FF2B5EF4-FFF2-40B4-BE49-F238E27FC236}">
              <a16:creationId xmlns:a16="http://schemas.microsoft.com/office/drawing/2014/main" id="{00000000-0008-0000-0200-00008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4" name="Rectangle 382">
          <a:extLst>
            <a:ext uri="{FF2B5EF4-FFF2-40B4-BE49-F238E27FC236}">
              <a16:creationId xmlns:a16="http://schemas.microsoft.com/office/drawing/2014/main" id="{00000000-0008-0000-0200-00008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35" name="Rectangle 383">
          <a:extLst>
            <a:ext uri="{FF2B5EF4-FFF2-40B4-BE49-F238E27FC236}">
              <a16:creationId xmlns:a16="http://schemas.microsoft.com/office/drawing/2014/main" id="{00000000-0008-0000-0200-00008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6" name="Rectangle 384">
          <a:extLst>
            <a:ext uri="{FF2B5EF4-FFF2-40B4-BE49-F238E27FC236}">
              <a16:creationId xmlns:a16="http://schemas.microsoft.com/office/drawing/2014/main" id="{00000000-0008-0000-0200-00008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7" name="Rectangle 385">
          <a:extLst>
            <a:ext uri="{FF2B5EF4-FFF2-40B4-BE49-F238E27FC236}">
              <a16:creationId xmlns:a16="http://schemas.microsoft.com/office/drawing/2014/main" id="{00000000-0008-0000-0200-00008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8" name="Rectangle 386">
          <a:extLst>
            <a:ext uri="{FF2B5EF4-FFF2-40B4-BE49-F238E27FC236}">
              <a16:creationId xmlns:a16="http://schemas.microsoft.com/office/drawing/2014/main" id="{00000000-0008-0000-0200-00008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39" name="Rectangle 387">
          <a:extLst>
            <a:ext uri="{FF2B5EF4-FFF2-40B4-BE49-F238E27FC236}">
              <a16:creationId xmlns:a16="http://schemas.microsoft.com/office/drawing/2014/main" id="{00000000-0008-0000-0200-00008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0" name="Rectangle 388">
          <a:extLst>
            <a:ext uri="{FF2B5EF4-FFF2-40B4-BE49-F238E27FC236}">
              <a16:creationId xmlns:a16="http://schemas.microsoft.com/office/drawing/2014/main" id="{00000000-0008-0000-0200-00008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1" name="Rectangle 389">
          <a:extLst>
            <a:ext uri="{FF2B5EF4-FFF2-40B4-BE49-F238E27FC236}">
              <a16:creationId xmlns:a16="http://schemas.microsoft.com/office/drawing/2014/main" id="{00000000-0008-0000-0200-00008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2" name="Rectangle 390">
          <a:extLst>
            <a:ext uri="{FF2B5EF4-FFF2-40B4-BE49-F238E27FC236}">
              <a16:creationId xmlns:a16="http://schemas.microsoft.com/office/drawing/2014/main" id="{00000000-0008-0000-0200-00008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3" name="Rectangle 391">
          <a:extLst>
            <a:ext uri="{FF2B5EF4-FFF2-40B4-BE49-F238E27FC236}">
              <a16:creationId xmlns:a16="http://schemas.microsoft.com/office/drawing/2014/main" id="{00000000-0008-0000-0200-00008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4" name="Rectangle 392">
          <a:extLst>
            <a:ext uri="{FF2B5EF4-FFF2-40B4-BE49-F238E27FC236}">
              <a16:creationId xmlns:a16="http://schemas.microsoft.com/office/drawing/2014/main" id="{00000000-0008-0000-0200-00009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5" name="Rectangle 393">
          <a:extLst>
            <a:ext uri="{FF2B5EF4-FFF2-40B4-BE49-F238E27FC236}">
              <a16:creationId xmlns:a16="http://schemas.microsoft.com/office/drawing/2014/main" id="{00000000-0008-0000-0200-00009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6" name="Rectangle 394">
          <a:extLst>
            <a:ext uri="{FF2B5EF4-FFF2-40B4-BE49-F238E27FC236}">
              <a16:creationId xmlns:a16="http://schemas.microsoft.com/office/drawing/2014/main" id="{00000000-0008-0000-0200-00009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7" name="Rectangle 395">
          <a:extLst>
            <a:ext uri="{FF2B5EF4-FFF2-40B4-BE49-F238E27FC236}">
              <a16:creationId xmlns:a16="http://schemas.microsoft.com/office/drawing/2014/main" id="{00000000-0008-0000-0200-00009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8" name="Rectangle 396">
          <a:extLst>
            <a:ext uri="{FF2B5EF4-FFF2-40B4-BE49-F238E27FC236}">
              <a16:creationId xmlns:a16="http://schemas.microsoft.com/office/drawing/2014/main" id="{00000000-0008-0000-0200-00009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49" name="Rectangle 397">
          <a:extLst>
            <a:ext uri="{FF2B5EF4-FFF2-40B4-BE49-F238E27FC236}">
              <a16:creationId xmlns:a16="http://schemas.microsoft.com/office/drawing/2014/main" id="{00000000-0008-0000-0200-00009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0" name="Rectangle 398">
          <a:extLst>
            <a:ext uri="{FF2B5EF4-FFF2-40B4-BE49-F238E27FC236}">
              <a16:creationId xmlns:a16="http://schemas.microsoft.com/office/drawing/2014/main" id="{00000000-0008-0000-0200-00009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1" name="Rectangle 399">
          <a:extLst>
            <a:ext uri="{FF2B5EF4-FFF2-40B4-BE49-F238E27FC236}">
              <a16:creationId xmlns:a16="http://schemas.microsoft.com/office/drawing/2014/main" id="{00000000-0008-0000-0200-00009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2" name="Rectangle 400">
          <a:extLst>
            <a:ext uri="{FF2B5EF4-FFF2-40B4-BE49-F238E27FC236}">
              <a16:creationId xmlns:a16="http://schemas.microsoft.com/office/drawing/2014/main" id="{00000000-0008-0000-0200-00009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3" name="Rectangle 401">
          <a:extLst>
            <a:ext uri="{FF2B5EF4-FFF2-40B4-BE49-F238E27FC236}">
              <a16:creationId xmlns:a16="http://schemas.microsoft.com/office/drawing/2014/main" id="{00000000-0008-0000-0200-00009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4" name="Rectangle 402">
          <a:extLst>
            <a:ext uri="{FF2B5EF4-FFF2-40B4-BE49-F238E27FC236}">
              <a16:creationId xmlns:a16="http://schemas.microsoft.com/office/drawing/2014/main" id="{00000000-0008-0000-0200-00009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5" name="Rectangle 403">
          <a:extLst>
            <a:ext uri="{FF2B5EF4-FFF2-40B4-BE49-F238E27FC236}">
              <a16:creationId xmlns:a16="http://schemas.microsoft.com/office/drawing/2014/main" id="{00000000-0008-0000-0200-00009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6" name="Rectangle 404">
          <a:extLst>
            <a:ext uri="{FF2B5EF4-FFF2-40B4-BE49-F238E27FC236}">
              <a16:creationId xmlns:a16="http://schemas.microsoft.com/office/drawing/2014/main" id="{00000000-0008-0000-0200-00009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7" name="Rectangle 405">
          <a:extLst>
            <a:ext uri="{FF2B5EF4-FFF2-40B4-BE49-F238E27FC236}">
              <a16:creationId xmlns:a16="http://schemas.microsoft.com/office/drawing/2014/main" id="{00000000-0008-0000-0200-00009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8" name="Rectangle 406">
          <a:extLst>
            <a:ext uri="{FF2B5EF4-FFF2-40B4-BE49-F238E27FC236}">
              <a16:creationId xmlns:a16="http://schemas.microsoft.com/office/drawing/2014/main" id="{00000000-0008-0000-0200-00009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59" name="Rectangle 407">
          <a:extLst>
            <a:ext uri="{FF2B5EF4-FFF2-40B4-BE49-F238E27FC236}">
              <a16:creationId xmlns:a16="http://schemas.microsoft.com/office/drawing/2014/main" id="{00000000-0008-0000-0200-00009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60" name="Rectangle 408">
          <a:extLst>
            <a:ext uri="{FF2B5EF4-FFF2-40B4-BE49-F238E27FC236}">
              <a16:creationId xmlns:a16="http://schemas.microsoft.com/office/drawing/2014/main" id="{00000000-0008-0000-0200-0000A0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1" name="Rectangle 409">
          <a:extLst>
            <a:ext uri="{FF2B5EF4-FFF2-40B4-BE49-F238E27FC236}">
              <a16:creationId xmlns:a16="http://schemas.microsoft.com/office/drawing/2014/main" id="{00000000-0008-0000-0200-0000A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2" name="Rectangle 410">
          <a:extLst>
            <a:ext uri="{FF2B5EF4-FFF2-40B4-BE49-F238E27FC236}">
              <a16:creationId xmlns:a16="http://schemas.microsoft.com/office/drawing/2014/main" id="{00000000-0008-0000-0200-0000A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3" name="Rectangle 411">
          <a:extLst>
            <a:ext uri="{FF2B5EF4-FFF2-40B4-BE49-F238E27FC236}">
              <a16:creationId xmlns:a16="http://schemas.microsoft.com/office/drawing/2014/main" id="{00000000-0008-0000-0200-0000A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4" name="Rectangle 412">
          <a:extLst>
            <a:ext uri="{FF2B5EF4-FFF2-40B4-BE49-F238E27FC236}">
              <a16:creationId xmlns:a16="http://schemas.microsoft.com/office/drawing/2014/main" id="{00000000-0008-0000-0200-0000A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5" name="Rectangle 413">
          <a:extLst>
            <a:ext uri="{FF2B5EF4-FFF2-40B4-BE49-F238E27FC236}">
              <a16:creationId xmlns:a16="http://schemas.microsoft.com/office/drawing/2014/main" id="{00000000-0008-0000-0200-0000A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6" name="Rectangle 414">
          <a:extLst>
            <a:ext uri="{FF2B5EF4-FFF2-40B4-BE49-F238E27FC236}">
              <a16:creationId xmlns:a16="http://schemas.microsoft.com/office/drawing/2014/main" id="{00000000-0008-0000-0200-0000A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7" name="Rectangle 415">
          <a:extLst>
            <a:ext uri="{FF2B5EF4-FFF2-40B4-BE49-F238E27FC236}">
              <a16:creationId xmlns:a16="http://schemas.microsoft.com/office/drawing/2014/main" id="{00000000-0008-0000-0200-0000A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8" name="Rectangle 416">
          <a:extLst>
            <a:ext uri="{FF2B5EF4-FFF2-40B4-BE49-F238E27FC236}">
              <a16:creationId xmlns:a16="http://schemas.microsoft.com/office/drawing/2014/main" id="{00000000-0008-0000-0200-0000A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69" name="Rectangle 417">
          <a:extLst>
            <a:ext uri="{FF2B5EF4-FFF2-40B4-BE49-F238E27FC236}">
              <a16:creationId xmlns:a16="http://schemas.microsoft.com/office/drawing/2014/main" id="{00000000-0008-0000-0200-0000A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0" name="Rectangle 418">
          <a:extLst>
            <a:ext uri="{FF2B5EF4-FFF2-40B4-BE49-F238E27FC236}">
              <a16:creationId xmlns:a16="http://schemas.microsoft.com/office/drawing/2014/main" id="{00000000-0008-0000-0200-0000A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1" name="Rectangle 419">
          <a:extLst>
            <a:ext uri="{FF2B5EF4-FFF2-40B4-BE49-F238E27FC236}">
              <a16:creationId xmlns:a16="http://schemas.microsoft.com/office/drawing/2014/main" id="{00000000-0008-0000-0200-0000A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2" name="Rectangle 420">
          <a:extLst>
            <a:ext uri="{FF2B5EF4-FFF2-40B4-BE49-F238E27FC236}">
              <a16:creationId xmlns:a16="http://schemas.microsoft.com/office/drawing/2014/main" id="{00000000-0008-0000-0200-0000A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3" name="Rectangle 421">
          <a:extLst>
            <a:ext uri="{FF2B5EF4-FFF2-40B4-BE49-F238E27FC236}">
              <a16:creationId xmlns:a16="http://schemas.microsoft.com/office/drawing/2014/main" id="{00000000-0008-0000-0200-0000A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4" name="Rectangle 422">
          <a:extLst>
            <a:ext uri="{FF2B5EF4-FFF2-40B4-BE49-F238E27FC236}">
              <a16:creationId xmlns:a16="http://schemas.microsoft.com/office/drawing/2014/main" id="{00000000-0008-0000-0200-0000A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5" name="Rectangle 423">
          <a:extLst>
            <a:ext uri="{FF2B5EF4-FFF2-40B4-BE49-F238E27FC236}">
              <a16:creationId xmlns:a16="http://schemas.microsoft.com/office/drawing/2014/main" id="{00000000-0008-0000-0200-0000A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6" name="Rectangle 424">
          <a:extLst>
            <a:ext uri="{FF2B5EF4-FFF2-40B4-BE49-F238E27FC236}">
              <a16:creationId xmlns:a16="http://schemas.microsoft.com/office/drawing/2014/main" id="{00000000-0008-0000-0200-0000B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7" name="Rectangle 425">
          <a:extLst>
            <a:ext uri="{FF2B5EF4-FFF2-40B4-BE49-F238E27FC236}">
              <a16:creationId xmlns:a16="http://schemas.microsoft.com/office/drawing/2014/main" id="{00000000-0008-0000-0200-0000B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78" name="Rectangle 426">
          <a:extLst>
            <a:ext uri="{FF2B5EF4-FFF2-40B4-BE49-F238E27FC236}">
              <a16:creationId xmlns:a16="http://schemas.microsoft.com/office/drawing/2014/main" id="{00000000-0008-0000-0200-0000B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79" name="Rectangle 427">
          <a:extLst>
            <a:ext uri="{FF2B5EF4-FFF2-40B4-BE49-F238E27FC236}">
              <a16:creationId xmlns:a16="http://schemas.microsoft.com/office/drawing/2014/main" id="{00000000-0008-0000-0200-0000B3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0" name="Rectangle 428">
          <a:extLst>
            <a:ext uri="{FF2B5EF4-FFF2-40B4-BE49-F238E27FC236}">
              <a16:creationId xmlns:a16="http://schemas.microsoft.com/office/drawing/2014/main" id="{00000000-0008-0000-0200-0000B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1" name="Rectangle 429">
          <a:extLst>
            <a:ext uri="{FF2B5EF4-FFF2-40B4-BE49-F238E27FC236}">
              <a16:creationId xmlns:a16="http://schemas.microsoft.com/office/drawing/2014/main" id="{00000000-0008-0000-0200-0000B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2" name="Rectangle 430">
          <a:extLst>
            <a:ext uri="{FF2B5EF4-FFF2-40B4-BE49-F238E27FC236}">
              <a16:creationId xmlns:a16="http://schemas.microsoft.com/office/drawing/2014/main" id="{00000000-0008-0000-0200-0000B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3" name="Rectangle 431">
          <a:extLst>
            <a:ext uri="{FF2B5EF4-FFF2-40B4-BE49-F238E27FC236}">
              <a16:creationId xmlns:a16="http://schemas.microsoft.com/office/drawing/2014/main" id="{00000000-0008-0000-0200-0000B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4" name="Rectangle 432">
          <a:extLst>
            <a:ext uri="{FF2B5EF4-FFF2-40B4-BE49-F238E27FC236}">
              <a16:creationId xmlns:a16="http://schemas.microsoft.com/office/drawing/2014/main" id="{00000000-0008-0000-0200-0000B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5" name="Rectangle 433">
          <a:extLst>
            <a:ext uri="{FF2B5EF4-FFF2-40B4-BE49-F238E27FC236}">
              <a16:creationId xmlns:a16="http://schemas.microsoft.com/office/drawing/2014/main" id="{00000000-0008-0000-0200-0000B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86" name="Rectangle 434">
          <a:extLst>
            <a:ext uri="{FF2B5EF4-FFF2-40B4-BE49-F238E27FC236}">
              <a16:creationId xmlns:a16="http://schemas.microsoft.com/office/drawing/2014/main" id="{00000000-0008-0000-0200-0000BA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7" name="Rectangle 435">
          <a:extLst>
            <a:ext uri="{FF2B5EF4-FFF2-40B4-BE49-F238E27FC236}">
              <a16:creationId xmlns:a16="http://schemas.microsoft.com/office/drawing/2014/main" id="{00000000-0008-0000-0200-0000B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8" name="Rectangle 436">
          <a:extLst>
            <a:ext uri="{FF2B5EF4-FFF2-40B4-BE49-F238E27FC236}">
              <a16:creationId xmlns:a16="http://schemas.microsoft.com/office/drawing/2014/main" id="{00000000-0008-0000-0200-0000B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89" name="Rectangle 437">
          <a:extLst>
            <a:ext uri="{FF2B5EF4-FFF2-40B4-BE49-F238E27FC236}">
              <a16:creationId xmlns:a16="http://schemas.microsoft.com/office/drawing/2014/main" id="{00000000-0008-0000-0200-0000B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0" name="Rectangle 438">
          <a:extLst>
            <a:ext uri="{FF2B5EF4-FFF2-40B4-BE49-F238E27FC236}">
              <a16:creationId xmlns:a16="http://schemas.microsoft.com/office/drawing/2014/main" id="{00000000-0008-0000-0200-0000B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1" name="Rectangle 439">
          <a:extLst>
            <a:ext uri="{FF2B5EF4-FFF2-40B4-BE49-F238E27FC236}">
              <a16:creationId xmlns:a16="http://schemas.microsoft.com/office/drawing/2014/main" id="{00000000-0008-0000-0200-0000B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2" name="Rectangle 440">
          <a:extLst>
            <a:ext uri="{FF2B5EF4-FFF2-40B4-BE49-F238E27FC236}">
              <a16:creationId xmlns:a16="http://schemas.microsoft.com/office/drawing/2014/main" id="{00000000-0008-0000-0200-0000C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193" name="Rectangle 441">
          <a:extLst>
            <a:ext uri="{FF2B5EF4-FFF2-40B4-BE49-F238E27FC236}">
              <a16:creationId xmlns:a16="http://schemas.microsoft.com/office/drawing/2014/main" id="{00000000-0008-0000-0200-0000C1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4" name="Rectangle 442">
          <a:extLst>
            <a:ext uri="{FF2B5EF4-FFF2-40B4-BE49-F238E27FC236}">
              <a16:creationId xmlns:a16="http://schemas.microsoft.com/office/drawing/2014/main" id="{00000000-0008-0000-0200-0000C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5" name="Rectangle 443">
          <a:extLst>
            <a:ext uri="{FF2B5EF4-FFF2-40B4-BE49-F238E27FC236}">
              <a16:creationId xmlns:a16="http://schemas.microsoft.com/office/drawing/2014/main" id="{00000000-0008-0000-0200-0000C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6" name="Rectangle 444">
          <a:extLst>
            <a:ext uri="{FF2B5EF4-FFF2-40B4-BE49-F238E27FC236}">
              <a16:creationId xmlns:a16="http://schemas.microsoft.com/office/drawing/2014/main" id="{00000000-0008-0000-0200-0000C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7" name="Rectangle 445">
          <a:extLst>
            <a:ext uri="{FF2B5EF4-FFF2-40B4-BE49-F238E27FC236}">
              <a16:creationId xmlns:a16="http://schemas.microsoft.com/office/drawing/2014/main" id="{00000000-0008-0000-0200-0000C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8" name="Rectangle 446">
          <a:extLst>
            <a:ext uri="{FF2B5EF4-FFF2-40B4-BE49-F238E27FC236}">
              <a16:creationId xmlns:a16="http://schemas.microsoft.com/office/drawing/2014/main" id="{00000000-0008-0000-0200-0000C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199" name="Rectangle 447">
          <a:extLst>
            <a:ext uri="{FF2B5EF4-FFF2-40B4-BE49-F238E27FC236}">
              <a16:creationId xmlns:a16="http://schemas.microsoft.com/office/drawing/2014/main" id="{00000000-0008-0000-0200-0000C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495</xdr:row>
      <xdr:rowOff>0</xdr:rowOff>
    </xdr:from>
    <xdr:ext cx="28854" cy="132665"/>
    <xdr:sp macro="" textlink="" fLocksText="0">
      <xdr:nvSpPr>
        <xdr:cNvPr id="200" name="Rectangle 448">
          <a:extLst>
            <a:ext uri="{FF2B5EF4-FFF2-40B4-BE49-F238E27FC236}">
              <a16:creationId xmlns:a16="http://schemas.microsoft.com/office/drawing/2014/main" id="{00000000-0008-0000-0200-0000C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1" name="Rectangle 449">
          <a:extLst>
            <a:ext uri="{FF2B5EF4-FFF2-40B4-BE49-F238E27FC236}">
              <a16:creationId xmlns:a16="http://schemas.microsoft.com/office/drawing/2014/main" id="{00000000-0008-0000-0200-0000C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2" name="Rectangle 450">
          <a:extLst>
            <a:ext uri="{FF2B5EF4-FFF2-40B4-BE49-F238E27FC236}">
              <a16:creationId xmlns:a16="http://schemas.microsoft.com/office/drawing/2014/main" id="{00000000-0008-0000-0200-0000C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3" name="Rectangle 451">
          <a:extLst>
            <a:ext uri="{FF2B5EF4-FFF2-40B4-BE49-F238E27FC236}">
              <a16:creationId xmlns:a16="http://schemas.microsoft.com/office/drawing/2014/main" id="{00000000-0008-0000-0200-0000C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4" name="Rectangle 452">
          <a:extLst>
            <a:ext uri="{FF2B5EF4-FFF2-40B4-BE49-F238E27FC236}">
              <a16:creationId xmlns:a16="http://schemas.microsoft.com/office/drawing/2014/main" id="{00000000-0008-0000-0200-0000C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5" name="Rectangle 453">
          <a:extLst>
            <a:ext uri="{FF2B5EF4-FFF2-40B4-BE49-F238E27FC236}">
              <a16:creationId xmlns:a16="http://schemas.microsoft.com/office/drawing/2014/main" id="{00000000-0008-0000-0200-0000C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495</xdr:row>
      <xdr:rowOff>0</xdr:rowOff>
    </xdr:from>
    <xdr:ext cx="28854" cy="132665"/>
    <xdr:sp macro="" textlink="" fLocksText="0">
      <xdr:nvSpPr>
        <xdr:cNvPr id="206" name="Rectangle 454">
          <a:extLst>
            <a:ext uri="{FF2B5EF4-FFF2-40B4-BE49-F238E27FC236}">
              <a16:creationId xmlns:a16="http://schemas.microsoft.com/office/drawing/2014/main" id="{00000000-0008-0000-0200-0000C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wsDr>
</file>

<file path=xl/persons/person.xml><?xml version="1.0" encoding="utf-8"?>
<personList xmlns="http://schemas.microsoft.com/office/spreadsheetml/2018/threadedcomments" xmlns:x="http://schemas.openxmlformats.org/spreadsheetml/2006/main">
  <person displayName="Zoran Bilić" id="{36328841-4584-4FE4-9DA1-799715BB8A5C}" userId="S::zoran@emda.hr::8e3f7a5c-797d-43ab-915e-485f3d565f31" providerId="AD"/>
</personList>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30" dT="2022-06-24T12:34:19.82" personId="{36328841-4584-4FE4-9DA1-799715BB8A5C}" id="{000267A8-AF58-45D6-A526-19C5CA7ECD0B}">
    <text>Molim proširiti ćeliju</text>
  </threadedComment>
  <threadedComment ref="A464" dT="2022-06-24T12:38:32.69" personId="{36328841-4584-4FE4-9DA1-799715BB8A5C}" id="{A4EA75BC-BC8B-45A0-B209-ECCF5B367B5B}">
    <text>Molim proširiti ćeliju</text>
  </threadedComment>
</ThreadedComments>
</file>

<file path=xl/threadedComments/threadedComment10.xml><?xml version="1.0" encoding="utf-8"?>
<ThreadedComments xmlns="http://schemas.microsoft.com/office/spreadsheetml/2018/threadedcomments" xmlns:x="http://schemas.openxmlformats.org/spreadsheetml/2006/main">
  <threadedComment ref="B9" dT="2022-06-26T19:58:50.62" personId="{36328841-4584-4FE4-9DA1-799715BB8A5C}" id="{E5B66BDD-2364-422C-AFDA-B95C458F0598}">
    <text>Molim proširiti ćeliju</text>
  </threadedComment>
</ThreadedComments>
</file>

<file path=xl/threadedComments/threadedComment2.xml><?xml version="1.0" encoding="utf-8"?>
<ThreadedComments xmlns="http://schemas.microsoft.com/office/spreadsheetml/2018/threadedcomments" xmlns:x="http://schemas.openxmlformats.org/spreadsheetml/2006/main">
  <threadedComment ref="F6" dT="2022-06-24T12:46:55.27" personId="{36328841-4584-4FE4-9DA1-799715BB8A5C}" id="{28EEF530-0207-4927-B032-48565C6E3C33}">
    <text>Molim roundati na 2 decimale</text>
  </threadedComment>
  <threadedComment ref="B8" dT="2022-06-24T12:40:40.42" personId="{36328841-4584-4FE4-9DA1-799715BB8A5C}" id="{ACFA9C71-F767-4513-914A-EF3FE6BBB06C}">
    <text>Molim proširiti ćelije u kojima se ne vidi cijeli tekst</text>
  </threadedComment>
  <threadedComment ref="F9" dT="2022-06-26T19:49:16.51" personId="{36328841-4584-4FE4-9DA1-799715BB8A5C}" id="{566EBF7C-B58A-47CE-9CDD-839A82071D79}">
    <text>uključiti u formulu</text>
  </threadedComment>
  <threadedComment ref="F12" dT="2022-06-26T19:48:59.12" personId="{36328841-4584-4FE4-9DA1-799715BB8A5C}" id="{85433480-6898-4B74-B27F-481263152E68}">
    <text>uključiti u formulu</text>
  </threadedComment>
  <threadedComment ref="F193" dT="2022-06-26T19:50:12.98" personId="{36328841-4584-4FE4-9DA1-799715BB8A5C}" id="{A526D48E-4B3A-4938-9882-6EEC5A16D81D}">
    <text>uhljučiti u formulu F9 I F12</text>
  </threadedComment>
</ThreadedComments>
</file>

<file path=xl/threadedComments/threadedComment3.xml><?xml version="1.0" encoding="utf-8"?>
<ThreadedComments xmlns="http://schemas.microsoft.com/office/spreadsheetml/2018/threadedcomments" xmlns:x="http://schemas.openxmlformats.org/spreadsheetml/2006/main">
  <threadedComment ref="B16" dT="2022-06-26T19:22:41.96" personId="{36328841-4584-4FE4-9DA1-799715BB8A5C}" id="{E3DEF757-A90D-4B65-AEC6-16D20EDAB54E}">
    <text>Molim proširiti ćeliju</text>
  </threadedComment>
</ThreadedComments>
</file>

<file path=xl/threadedComments/threadedComment4.xml><?xml version="1.0" encoding="utf-8"?>
<ThreadedComments xmlns="http://schemas.microsoft.com/office/spreadsheetml/2018/threadedcomments" xmlns:x="http://schemas.openxmlformats.org/spreadsheetml/2006/main">
  <threadedComment ref="B7" dT="2022-06-24T12:49:23.48" personId="{36328841-4584-4FE4-9DA1-799715BB8A5C}" id="{A4B0A44E-EF67-47B7-B77B-E78DB6113E8D}">
    <text>Molim proširiti sve ćelije u kojima se ne vidi cijeli tekst</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2-06-24T12:54:10.67" personId="{36328841-4584-4FE4-9DA1-799715BB8A5C}" id="{02281E49-3A3A-48D2-BADF-944FAE877396}">
    <text>Molim proširiti ćelije u kojima se ne vidi cijeli tekst</text>
  </threadedComment>
</ThreadedComments>
</file>

<file path=xl/threadedComments/threadedComment6.xml><?xml version="1.0" encoding="utf-8"?>
<ThreadedComments xmlns="http://schemas.microsoft.com/office/spreadsheetml/2018/threadedcomments" xmlns:x="http://schemas.openxmlformats.org/spreadsheetml/2006/main">
  <threadedComment ref="B10" dT="2022-06-24T12:55:30.23" personId="{36328841-4584-4FE4-9DA1-799715BB8A5C}" id="{A61CBC65-7688-400A-9C3D-AFE3BF35FA1D}">
    <text>Molim proširiti ćeliju</text>
  </threadedComment>
  <threadedComment ref="B93" dT="2022-06-24T12:55:46.78" personId="{36328841-4584-4FE4-9DA1-799715BB8A5C}" id="{FA0DF431-5074-4ECA-9294-E25A292FFA4C}">
    <text>Molim proširiti ćeliju</text>
  </threadedComment>
</ThreadedComments>
</file>

<file path=xl/threadedComments/threadedComment7.xml><?xml version="1.0" encoding="utf-8"?>
<ThreadedComments xmlns="http://schemas.microsoft.com/office/spreadsheetml/2018/threadedcomments" xmlns:x="http://schemas.openxmlformats.org/spreadsheetml/2006/main">
  <threadedComment ref="B15" dT="2022-06-24T12:56:36.05" personId="{36328841-4584-4FE4-9DA1-799715BB8A5C}" id="{6EC23F72-9988-4F97-A12D-5A2BAB572805}">
    <text>Molim proširiti ćeliju</text>
  </threadedComment>
</ThreadedComments>
</file>

<file path=xl/threadedComments/threadedComment8.xml><?xml version="1.0" encoding="utf-8"?>
<ThreadedComments xmlns="http://schemas.microsoft.com/office/spreadsheetml/2018/threadedcomments" xmlns:x="http://schemas.openxmlformats.org/spreadsheetml/2006/main">
  <threadedComment ref="F5" dT="2022-06-24T13:12:21.65" personId="{36328841-4584-4FE4-9DA1-799715BB8A5C}" id="{ED9CEA63-7547-49C5-B658-46A34333E056}">
    <text>Molim roundati na 2 decimale</text>
  </threadedComment>
</ThreadedComments>
</file>

<file path=xl/threadedComments/threadedComment9.xml><?xml version="1.0" encoding="utf-8"?>
<ThreadedComments xmlns="http://schemas.microsoft.com/office/spreadsheetml/2018/threadedcomments" xmlns:x="http://schemas.openxmlformats.org/spreadsheetml/2006/main">
  <threadedComment ref="B7" dT="2022-06-26T19:55:09.90" personId="{36328841-4584-4FE4-9DA1-799715BB8A5C}" id="{726B9BB8-0D6A-47FD-B94A-D8090D68F170}">
    <text>Molim ako je EXC3 norma staviti "ili jednakovrijedno"</text>
  </threadedComment>
  <threadedComment ref="B9" dT="2022-06-26T19:57:08.93" personId="{36328841-4584-4FE4-9DA1-799715BB8A5C}" id="{E8D25899-413D-43CB-89BF-5B875D19D541}">
    <text>Molim ako je S235JO norma staviti "ili jednakovrijedno"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 Id="rId4" Type="http://schemas.microsoft.com/office/2017/10/relationships/threadedComment" Target="../threadedComments/threadedComment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 Id="rId4" Type="http://schemas.microsoft.com/office/2017/10/relationships/threadedComment" Target="../threadedComments/threadedComment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view="pageLayout" zoomScale="85" zoomScaleNormal="100" zoomScaleSheetLayoutView="85" zoomScalePageLayoutView="85" workbookViewId="0">
      <selection activeCell="E9" sqref="E9"/>
    </sheetView>
  </sheetViews>
  <sheetFormatPr defaultColWidth="9.140625" defaultRowHeight="12.75"/>
  <cols>
    <col min="1" max="1" width="6.140625" style="10" customWidth="1"/>
    <col min="2" max="2" width="12" style="10" customWidth="1"/>
    <col min="3" max="3" width="45.140625" style="10" customWidth="1"/>
    <col min="4" max="4" width="8.140625" style="12" customWidth="1"/>
    <col min="5" max="5" width="23.42578125" style="13" customWidth="1"/>
    <col min="6" max="16384" width="9.140625" style="10"/>
  </cols>
  <sheetData>
    <row r="1" spans="1:6" ht="18.75">
      <c r="A1" s="417"/>
      <c r="B1" s="417"/>
      <c r="C1" s="417"/>
      <c r="D1" s="414"/>
      <c r="E1" s="415"/>
      <c r="F1" s="417"/>
    </row>
    <row r="2" spans="1:6" ht="40.5" customHeight="1">
      <c r="A2" s="417"/>
      <c r="B2" s="417"/>
      <c r="C2" s="417"/>
      <c r="D2" s="414"/>
      <c r="E2" s="415"/>
      <c r="F2" s="417"/>
    </row>
    <row r="3" spans="1:6" ht="21">
      <c r="A3" s="417"/>
      <c r="B3" s="626" t="s">
        <v>471</v>
      </c>
      <c r="C3" s="626"/>
      <c r="D3" s="626"/>
      <c r="E3" s="626"/>
      <c r="F3" s="417"/>
    </row>
    <row r="4" spans="1:6" ht="18.75">
      <c r="A4" s="417"/>
      <c r="B4" s="416"/>
      <c r="C4" s="417"/>
      <c r="D4" s="414"/>
      <c r="E4" s="414"/>
      <c r="F4" s="417"/>
    </row>
    <row r="5" spans="1:6" ht="18" customHeight="1">
      <c r="A5" s="417"/>
      <c r="B5" s="631" t="s">
        <v>563</v>
      </c>
      <c r="C5" s="631"/>
      <c r="D5" s="631"/>
      <c r="E5" s="631"/>
      <c r="F5" s="417"/>
    </row>
    <row r="6" spans="1:6" ht="18.75">
      <c r="A6" s="417"/>
      <c r="B6" s="419"/>
      <c r="C6" s="419"/>
      <c r="D6" s="420"/>
      <c r="E6" s="420"/>
      <c r="F6" s="417"/>
    </row>
    <row r="7" spans="1:6" ht="18.75">
      <c r="A7" s="417"/>
      <c r="B7" s="421" t="s">
        <v>108</v>
      </c>
      <c r="C7" s="421" t="s">
        <v>326</v>
      </c>
      <c r="D7" s="420"/>
      <c r="E7" s="422">
        <f>'Pripremni radovi'!F62</f>
        <v>0</v>
      </c>
      <c r="F7" s="417"/>
    </row>
    <row r="8" spans="1:6" ht="18.75">
      <c r="A8" s="417"/>
      <c r="B8" s="421"/>
      <c r="C8" s="417"/>
      <c r="D8" s="420"/>
      <c r="E8" s="423"/>
      <c r="F8" s="417"/>
    </row>
    <row r="9" spans="1:6" ht="18.75">
      <c r="A9" s="417"/>
      <c r="B9" s="421" t="s">
        <v>97</v>
      </c>
      <c r="C9" s="421" t="s">
        <v>383</v>
      </c>
      <c r="D9" s="420"/>
      <c r="E9" s="422">
        <f>'Demontaze i rusenja'!F193</f>
        <v>0</v>
      </c>
      <c r="F9" s="417"/>
    </row>
    <row r="10" spans="1:6" ht="18.75">
      <c r="A10" s="417"/>
      <c r="B10" s="417"/>
      <c r="C10" s="417"/>
      <c r="D10" s="420"/>
      <c r="E10" s="423"/>
      <c r="F10" s="417"/>
    </row>
    <row r="11" spans="1:6" ht="18.75">
      <c r="A11" s="417"/>
      <c r="B11" s="421" t="s">
        <v>565</v>
      </c>
      <c r="C11" s="421" t="s">
        <v>384</v>
      </c>
      <c r="D11" s="420"/>
      <c r="E11" s="422">
        <f>'Zemljani radovi'!F37</f>
        <v>0</v>
      </c>
      <c r="F11" s="417"/>
    </row>
    <row r="12" spans="1:6" ht="18.75">
      <c r="A12" s="417"/>
      <c r="B12" s="421"/>
      <c r="C12" s="424"/>
      <c r="D12" s="420"/>
      <c r="E12" s="422"/>
      <c r="F12" s="417"/>
    </row>
    <row r="13" spans="1:6" ht="18.75">
      <c r="A13" s="417"/>
      <c r="B13" s="425" t="s">
        <v>566</v>
      </c>
      <c r="C13" s="426" t="s">
        <v>385</v>
      </c>
      <c r="D13" s="420"/>
      <c r="E13" s="422">
        <f>'AB radovi'!F53</f>
        <v>0</v>
      </c>
      <c r="F13" s="417"/>
    </row>
    <row r="14" spans="1:6" ht="18.75">
      <c r="A14" s="417"/>
      <c r="B14" s="425"/>
      <c r="C14" s="426"/>
      <c r="D14" s="420"/>
      <c r="E14" s="422"/>
      <c r="F14" s="417"/>
    </row>
    <row r="15" spans="1:6" ht="18.75">
      <c r="A15" s="417"/>
      <c r="B15" s="425" t="s">
        <v>567</v>
      </c>
      <c r="C15" s="427" t="s">
        <v>390</v>
      </c>
      <c r="D15" s="420"/>
      <c r="E15" s="422">
        <f>'Tesarski radovi'!F55</f>
        <v>0</v>
      </c>
      <c r="F15" s="417"/>
    </row>
    <row r="16" spans="1:6" ht="18.75">
      <c r="A16" s="417"/>
      <c r="B16" s="425"/>
      <c r="C16" s="428"/>
      <c r="D16" s="420"/>
      <c r="E16" s="422"/>
      <c r="F16" s="417"/>
    </row>
    <row r="17" spans="1:6" ht="18.75">
      <c r="A17" s="417"/>
      <c r="B17" s="427" t="s">
        <v>568</v>
      </c>
      <c r="C17" s="427" t="s">
        <v>386</v>
      </c>
      <c r="D17" s="420"/>
      <c r="E17" s="422">
        <f>'Zidarski radovi'!F99</f>
        <v>0</v>
      </c>
      <c r="F17" s="417"/>
    </row>
    <row r="18" spans="1:6" ht="18.75">
      <c r="A18" s="417"/>
      <c r="B18" s="427"/>
      <c r="C18" s="429"/>
      <c r="D18" s="420"/>
      <c r="E18" s="422"/>
      <c r="F18" s="417"/>
    </row>
    <row r="19" spans="1:6" ht="18.75">
      <c r="A19" s="417"/>
      <c r="B19" s="427" t="s">
        <v>569</v>
      </c>
      <c r="C19" s="426" t="s">
        <v>387</v>
      </c>
      <c r="D19" s="420"/>
      <c r="E19" s="422">
        <f>'Izolaterski radovi'!F28</f>
        <v>0</v>
      </c>
      <c r="F19" s="417"/>
    </row>
    <row r="20" spans="1:6" ht="18.75">
      <c r="A20" s="417"/>
      <c r="B20" s="427"/>
      <c r="C20" s="429"/>
      <c r="D20" s="420"/>
      <c r="E20" s="422"/>
      <c r="F20" s="417"/>
    </row>
    <row r="21" spans="1:6" ht="18.75">
      <c r="A21" s="417"/>
      <c r="B21" s="425" t="s">
        <v>570</v>
      </c>
      <c r="C21" s="430" t="s">
        <v>388</v>
      </c>
      <c r="D21" s="420"/>
      <c r="E21" s="422">
        <f>'Ojacanja nosive konstrukcije'!F99</f>
        <v>0</v>
      </c>
      <c r="F21" s="417"/>
    </row>
    <row r="22" spans="1:6" s="9" customFormat="1" ht="18.75">
      <c r="A22" s="417"/>
      <c r="B22" s="425"/>
      <c r="C22" s="429"/>
      <c r="D22" s="420"/>
      <c r="E22" s="422"/>
      <c r="F22" s="417"/>
    </row>
    <row r="23" spans="1:6" ht="18.75">
      <c r="A23" s="417"/>
      <c r="B23" s="431" t="s">
        <v>571</v>
      </c>
      <c r="C23" s="430" t="s">
        <v>389</v>
      </c>
      <c r="D23" s="420"/>
      <c r="E23" s="422">
        <f>'Čelične konstrukcije'!F34</f>
        <v>0</v>
      </c>
      <c r="F23" s="417"/>
    </row>
    <row r="24" spans="1:6" ht="18.75">
      <c r="A24" s="417"/>
      <c r="B24" s="417"/>
      <c r="C24" s="417"/>
      <c r="D24" s="420"/>
      <c r="E24" s="423"/>
      <c r="F24" s="417"/>
    </row>
    <row r="25" spans="1:6" ht="18.75">
      <c r="A25" s="417"/>
      <c r="B25" s="431" t="s">
        <v>572</v>
      </c>
      <c r="C25" s="430" t="s">
        <v>411</v>
      </c>
      <c r="D25" s="420"/>
      <c r="E25" s="422">
        <f>'Limarski radovi'!F44</f>
        <v>0</v>
      </c>
      <c r="F25" s="417"/>
    </row>
    <row r="26" spans="1:6" ht="18.75">
      <c r="A26" s="417"/>
      <c r="B26" s="417"/>
      <c r="C26" s="417"/>
      <c r="D26" s="420"/>
      <c r="E26" s="423"/>
      <c r="F26" s="417"/>
    </row>
    <row r="27" spans="1:6" ht="18.75">
      <c r="A27" s="417"/>
      <c r="B27" s="431" t="s">
        <v>573</v>
      </c>
      <c r="C27" s="430" t="s">
        <v>410</v>
      </c>
      <c r="D27" s="420"/>
      <c r="E27" s="422">
        <f>'Krovopokrivacki radovi'!F18</f>
        <v>0</v>
      </c>
      <c r="F27" s="417"/>
    </row>
    <row r="28" spans="1:6" ht="18.75">
      <c r="A28" s="417"/>
      <c r="B28" s="417"/>
      <c r="C28" s="417"/>
      <c r="D28" s="420"/>
      <c r="E28" s="423"/>
      <c r="F28" s="417"/>
    </row>
    <row r="29" spans="1:6" ht="18.75">
      <c r="A29" s="417"/>
      <c r="B29" s="432" t="s">
        <v>121</v>
      </c>
      <c r="C29" s="632" t="s">
        <v>394</v>
      </c>
      <c r="D29" s="632"/>
      <c r="E29" s="446"/>
      <c r="F29" s="417"/>
    </row>
    <row r="30" spans="1:6" ht="18.75">
      <c r="A30" s="417"/>
      <c r="B30" s="432"/>
      <c r="C30" s="489" t="s">
        <v>393</v>
      </c>
      <c r="D30" s="489"/>
      <c r="E30" s="433">
        <f>E17+E9+E13+E11+E7+E15+E19+E21+E23+E25+E27</f>
        <v>0</v>
      </c>
      <c r="F30" s="417"/>
    </row>
    <row r="31" spans="1:6" ht="18.75">
      <c r="A31" s="417"/>
      <c r="B31" s="431"/>
      <c r="C31" s="417"/>
      <c r="D31" s="420"/>
      <c r="E31" s="423"/>
      <c r="F31" s="417"/>
    </row>
    <row r="32" spans="1:6" ht="18.75">
      <c r="A32" s="417"/>
      <c r="B32" s="431"/>
      <c r="C32" s="417"/>
      <c r="D32" s="420"/>
      <c r="E32" s="423"/>
      <c r="F32" s="417"/>
    </row>
    <row r="33" spans="1:6" ht="33" customHeight="1">
      <c r="A33" s="417"/>
      <c r="B33" s="431"/>
      <c r="C33" s="417"/>
      <c r="D33" s="420"/>
      <c r="E33" s="423"/>
      <c r="F33" s="417"/>
    </row>
    <row r="34" spans="1:6" ht="18.75">
      <c r="A34" s="417"/>
      <c r="B34" s="627" t="s">
        <v>870</v>
      </c>
      <c r="C34" s="627"/>
      <c r="D34" s="418"/>
      <c r="E34" s="418"/>
      <c r="F34" s="417"/>
    </row>
    <row r="35" spans="1:6" ht="18.75">
      <c r="A35" s="417"/>
      <c r="B35" s="419"/>
      <c r="C35" s="419"/>
      <c r="D35" s="420"/>
      <c r="E35" s="420"/>
      <c r="F35" s="417"/>
    </row>
    <row r="36" spans="1:6" ht="37.5">
      <c r="A36" s="417"/>
      <c r="B36" s="431" t="s">
        <v>168</v>
      </c>
      <c r="C36" s="430" t="s">
        <v>517</v>
      </c>
      <c r="D36" s="420"/>
      <c r="E36" s="422">
        <f>Instalacije!F185</f>
        <v>0</v>
      </c>
      <c r="F36" s="417"/>
    </row>
    <row r="37" spans="1:6" ht="18.75">
      <c r="A37" s="417"/>
      <c r="B37" s="417"/>
      <c r="C37" s="417"/>
      <c r="D37" s="420"/>
      <c r="E37" s="423"/>
      <c r="F37" s="417"/>
    </row>
    <row r="38" spans="1:6" ht="18.75">
      <c r="A38" s="417"/>
      <c r="B38" s="556" t="s">
        <v>122</v>
      </c>
      <c r="C38" s="630" t="s">
        <v>564</v>
      </c>
      <c r="D38" s="630"/>
      <c r="E38" s="557">
        <f>E36</f>
        <v>0</v>
      </c>
      <c r="F38" s="417"/>
    </row>
    <row r="39" spans="1:6" ht="18.75">
      <c r="A39" s="417"/>
      <c r="B39" s="421"/>
      <c r="C39" s="434"/>
      <c r="D39" s="434"/>
      <c r="E39" s="422"/>
      <c r="F39" s="417"/>
    </row>
    <row r="40" spans="1:6" ht="18.75">
      <c r="A40" s="417"/>
      <c r="B40" s="628" t="s">
        <v>271</v>
      </c>
      <c r="C40" s="628"/>
      <c r="D40" s="435"/>
      <c r="E40" s="436"/>
      <c r="F40" s="417"/>
    </row>
    <row r="41" spans="1:6" ht="18.75">
      <c r="A41" s="417"/>
      <c r="B41" s="419"/>
      <c r="C41" s="419"/>
      <c r="D41" s="420"/>
      <c r="E41" s="423"/>
      <c r="F41" s="417"/>
    </row>
    <row r="42" spans="1:6" ht="18.75">
      <c r="A42" s="417"/>
      <c r="B42" s="427" t="s">
        <v>170</v>
      </c>
      <c r="C42" s="427" t="s">
        <v>699</v>
      </c>
      <c r="D42" s="420"/>
      <c r="E42" s="422">
        <f>'Resturatorski radovi - zid'!F94</f>
        <v>0</v>
      </c>
      <c r="F42" s="417"/>
    </row>
    <row r="43" spans="1:6" ht="18.75">
      <c r="A43" s="417"/>
      <c r="B43" s="427"/>
      <c r="C43" s="427"/>
      <c r="D43" s="420"/>
      <c r="E43" s="422"/>
      <c r="F43" s="417"/>
    </row>
    <row r="44" spans="1:6" ht="18.75">
      <c r="A44" s="417"/>
      <c r="B44" s="427" t="s">
        <v>195</v>
      </c>
      <c r="C44" s="427" t="s">
        <v>272</v>
      </c>
      <c r="D44" s="420"/>
      <c r="E44" s="422">
        <f>'Restauratorski radovi - ostalo'!F121</f>
        <v>0</v>
      </c>
      <c r="F44" s="417"/>
    </row>
    <row r="45" spans="1:6" ht="18.75">
      <c r="A45" s="417"/>
      <c r="B45" s="427"/>
      <c r="C45" s="427"/>
      <c r="D45" s="420"/>
      <c r="E45" s="423"/>
      <c r="F45" s="417"/>
    </row>
    <row r="46" spans="1:6" ht="18.75">
      <c r="A46" s="417"/>
      <c r="B46" s="437" t="s">
        <v>169</v>
      </c>
      <c r="C46" s="629" t="s">
        <v>412</v>
      </c>
      <c r="D46" s="629"/>
      <c r="E46" s="438">
        <f>E42+E44</f>
        <v>0</v>
      </c>
      <c r="F46" s="417"/>
    </row>
    <row r="47" spans="1:6" ht="18.75">
      <c r="A47" s="417"/>
      <c r="B47" s="428"/>
      <c r="C47" s="439"/>
      <c r="D47" s="440"/>
      <c r="E47" s="441"/>
      <c r="F47" s="417"/>
    </row>
    <row r="48" spans="1:6" s="11" customFormat="1" ht="18.75">
      <c r="A48" s="447"/>
      <c r="B48" s="443"/>
      <c r="C48" s="623" t="s">
        <v>413</v>
      </c>
      <c r="D48" s="623"/>
      <c r="E48" s="444">
        <f>E30+E38+E46</f>
        <v>0</v>
      </c>
      <c r="F48" s="447"/>
    </row>
    <row r="49" spans="1:6" ht="18.75">
      <c r="A49" s="417"/>
      <c r="B49" s="417"/>
      <c r="C49" s="442"/>
      <c r="D49" s="442"/>
      <c r="E49" s="422"/>
      <c r="F49" s="417"/>
    </row>
    <row r="50" spans="1:6" ht="18.75">
      <c r="A50" s="417"/>
      <c r="B50" s="417"/>
      <c r="C50" s="624" t="s">
        <v>391</v>
      </c>
      <c r="D50" s="624"/>
      <c r="E50" s="422">
        <f>0.25*E48</f>
        <v>0</v>
      </c>
      <c r="F50" s="417"/>
    </row>
    <row r="51" spans="1:6" ht="18.75">
      <c r="A51" s="417"/>
      <c r="B51" s="417"/>
      <c r="C51" s="417"/>
      <c r="D51" s="420"/>
      <c r="E51" s="422"/>
      <c r="F51" s="417"/>
    </row>
    <row r="52" spans="1:6" ht="18.75">
      <c r="A52" s="417"/>
      <c r="B52" s="448"/>
      <c r="C52" s="625" t="s">
        <v>392</v>
      </c>
      <c r="D52" s="625"/>
      <c r="E52" s="445">
        <f>E48+E50</f>
        <v>0</v>
      </c>
      <c r="F52" s="417"/>
    </row>
    <row r="53" spans="1:6" ht="18.75">
      <c r="A53" s="417"/>
      <c r="B53" s="417"/>
      <c r="C53" s="417"/>
      <c r="D53" s="420"/>
      <c r="E53" s="423"/>
      <c r="F53" s="417"/>
    </row>
  </sheetData>
  <sheetProtection algorithmName="SHA-512" hashValue="Cyid9rDmbtctfyq+CyHg/Myw6GpbS1Y/8ZT1oSZTu56D1rwzTZeO3IaEHzZD0Hzt3tDwDOOsXNOX+NWz1CRGqw==" saltValue="ekpNVF62fWYbXbqWG/NlnA==" spinCount="100000" sheet="1" objects="1" scenarios="1"/>
  <mergeCells count="11">
    <mergeCell ref="C48:D48"/>
    <mergeCell ref="C50:D50"/>
    <mergeCell ref="C52:D52"/>
    <mergeCell ref="B3:E3"/>
    <mergeCell ref="B34:C34"/>
    <mergeCell ref="B40:C40"/>
    <mergeCell ref="C46:D46"/>
    <mergeCell ref="C38:D38"/>
    <mergeCell ref="B5:C5"/>
    <mergeCell ref="C29:D29"/>
    <mergeCell ref="D5:E5"/>
  </mergeCells>
  <phoneticPr fontId="11" type="noConversion"/>
  <pageMargins left="0.98425196850393704" right="0.19685039370078741" top="0.98425196850393704" bottom="0.98425196850393704" header="0.39370078740157483" footer="0.31496062992125984"/>
  <pageSetup paperSize="9" orientation="portrait" r:id="rId1"/>
  <headerFooter alignWithMargins="0">
    <oddHeader>&amp;L&amp;"-,Uobičajeno"&amp;K01+041INVESTITOR: HRVATSKI POVIJESNI MUZEJ
GRAĐEVINA: Palača Vojković-Oršić-Kulmer-Rauch, Matoševa 9, Zagreb&amp;C
&amp;R&amp;"-,Uobičajeno"&amp;K01+044PROJEKT OBNOVE KONSTRUKCIJE ZGRADE - Z.O.P. 01/22
T R O Š K O V N I K</oddHeader>
    <oddFooter>&amp;L&amp;"-,Uobičajeno"&amp;K01+043
Glavni projektant: Martina Vujasinović, mag. ind. aedif.
INTRADOS PROJEKT d.o.o., Zagreb, ožujak 2022.&amp;R&amp;"-,Uobičajeno"&amp;K01+045REKAPITULACIJA</oddFooter>
  </headerFooter>
  <rowBreaks count="1" manualBreakCount="1">
    <brk id="3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Z28"/>
  <sheetViews>
    <sheetView view="pageBreakPreview" topLeftCell="A13" zoomScaleNormal="100" zoomScaleSheetLayoutView="100" workbookViewId="0">
      <selection activeCell="B15" sqref="B15"/>
    </sheetView>
  </sheetViews>
  <sheetFormatPr defaultColWidth="10.28515625" defaultRowHeight="12"/>
  <cols>
    <col min="1" max="1" width="7.5703125" style="119" customWidth="1"/>
    <col min="2" max="2" width="45.7109375" style="139" customWidth="1"/>
    <col min="3" max="3" width="6.42578125" style="140" customWidth="1"/>
    <col min="4" max="4" width="8.5703125" style="120" bestFit="1" customWidth="1"/>
    <col min="5" max="5" width="12" style="122" customWidth="1"/>
    <col min="6" max="6" width="12.7109375" style="122" customWidth="1"/>
    <col min="7" max="16384" width="10.28515625" style="119"/>
  </cols>
  <sheetData>
    <row r="1" spans="1:6" s="114" customFormat="1" ht="12.75">
      <c r="A1" s="145" t="s">
        <v>583</v>
      </c>
      <c r="B1" s="115" t="s">
        <v>196</v>
      </c>
      <c r="C1" s="116"/>
      <c r="D1" s="117"/>
      <c r="E1" s="118"/>
      <c r="F1" s="118"/>
    </row>
    <row r="2" spans="1:6">
      <c r="B2" s="121"/>
      <c r="C2" s="122"/>
      <c r="E2" s="120"/>
      <c r="F2" s="120"/>
    </row>
    <row r="3" spans="1:6" ht="35.450000000000003" customHeight="1">
      <c r="A3" s="168"/>
      <c r="B3" s="657" t="s">
        <v>382</v>
      </c>
      <c r="C3" s="657"/>
      <c r="D3" s="657"/>
      <c r="E3" s="657"/>
      <c r="F3" s="657"/>
    </row>
    <row r="4" spans="1:6" s="123" customFormat="1">
      <c r="B4" s="124"/>
      <c r="C4" s="124"/>
      <c r="D4" s="124"/>
      <c r="E4" s="124"/>
      <c r="F4" s="124"/>
    </row>
    <row r="5" spans="1:6" s="123" customFormat="1" ht="11.45" customHeight="1">
      <c r="A5" s="125" t="s">
        <v>355</v>
      </c>
      <c r="B5" s="124" t="s">
        <v>351</v>
      </c>
      <c r="C5" s="124" t="s">
        <v>356</v>
      </c>
      <c r="D5" s="126" t="s">
        <v>352</v>
      </c>
      <c r="E5" s="126" t="s">
        <v>353</v>
      </c>
      <c r="F5" s="126" t="s">
        <v>354</v>
      </c>
    </row>
    <row r="6" spans="1:6">
      <c r="B6" s="310"/>
      <c r="C6" s="310"/>
      <c r="D6" s="310"/>
      <c r="E6" s="310"/>
      <c r="F6" s="310"/>
    </row>
    <row r="7" spans="1:6">
      <c r="B7" s="127" t="s">
        <v>273</v>
      </c>
      <c r="C7" s="310"/>
      <c r="D7" s="310"/>
      <c r="E7" s="456"/>
      <c r="F7" s="310"/>
    </row>
    <row r="8" spans="1:6">
      <c r="B8" s="310"/>
      <c r="C8" s="310"/>
      <c r="D8" s="310"/>
      <c r="E8" s="456"/>
      <c r="F8" s="310"/>
    </row>
    <row r="9" spans="1:6" ht="123" customHeight="1">
      <c r="A9" s="506">
        <v>1</v>
      </c>
      <c r="B9" s="363" t="s">
        <v>867</v>
      </c>
      <c r="C9" s="310"/>
      <c r="D9" s="310"/>
      <c r="E9" s="460"/>
      <c r="F9" s="129"/>
    </row>
    <row r="10" spans="1:6" ht="12.75">
      <c r="A10" s="506"/>
      <c r="B10" s="130"/>
      <c r="C10" s="310" t="s">
        <v>27</v>
      </c>
      <c r="D10" s="129">
        <v>315</v>
      </c>
      <c r="E10" s="460"/>
      <c r="F10" s="129">
        <f>ROUND(D10*E10,2)</f>
        <v>0</v>
      </c>
    </row>
    <row r="11" spans="1:6" ht="12.75">
      <c r="A11" s="506"/>
      <c r="B11" s="131"/>
      <c r="C11" s="310"/>
      <c r="D11" s="129"/>
      <c r="E11" s="460"/>
      <c r="F11" s="129"/>
    </row>
    <row r="12" spans="1:6" ht="87" customHeight="1">
      <c r="A12" s="506">
        <f>A9+1</f>
        <v>2</v>
      </c>
      <c r="B12" s="132" t="s">
        <v>276</v>
      </c>
      <c r="C12" s="310"/>
      <c r="D12" s="129"/>
      <c r="E12" s="460"/>
      <c r="F12" s="310"/>
    </row>
    <row r="13" spans="1:6" ht="12.75">
      <c r="A13" s="506"/>
      <c r="B13" s="131"/>
      <c r="C13" s="310" t="s">
        <v>27</v>
      </c>
      <c r="D13" s="129">
        <v>10</v>
      </c>
      <c r="E13" s="460"/>
      <c r="F13" s="129">
        <f>ROUND(D13*E13,2)</f>
        <v>0</v>
      </c>
    </row>
    <row r="14" spans="1:6" ht="12.75">
      <c r="A14" s="506"/>
      <c r="B14" s="133"/>
      <c r="C14" s="310"/>
      <c r="D14" s="129"/>
      <c r="E14" s="460"/>
      <c r="F14" s="129"/>
    </row>
    <row r="15" spans="1:6" s="331" customFormat="1" ht="146.25" customHeight="1">
      <c r="A15" s="506">
        <f>A12+1</f>
        <v>3</v>
      </c>
      <c r="B15" s="132" t="s">
        <v>626</v>
      </c>
      <c r="C15" s="132"/>
      <c r="D15" s="129"/>
      <c r="E15" s="136"/>
      <c r="F15" s="132"/>
    </row>
    <row r="16" spans="1:6" s="331" customFormat="1" ht="12.75">
      <c r="A16" s="506"/>
      <c r="B16" s="131"/>
      <c r="C16" s="310" t="s">
        <v>42</v>
      </c>
      <c r="D16" s="129">
        <v>730</v>
      </c>
      <c r="E16" s="460"/>
      <c r="F16" s="129">
        <f>ROUND(D16*E16,2)</f>
        <v>0</v>
      </c>
    </row>
    <row r="17" spans="1:208" s="331" customFormat="1" ht="12.75">
      <c r="A17" s="506"/>
      <c r="B17" s="326"/>
      <c r="C17" s="363"/>
      <c r="D17" s="129"/>
      <c r="E17" s="324"/>
      <c r="F17" s="316"/>
    </row>
    <row r="18" spans="1:208" ht="48">
      <c r="A18" s="506">
        <f>A15+1</f>
        <v>4</v>
      </c>
      <c r="B18" s="132" t="s">
        <v>525</v>
      </c>
      <c r="C18" s="310"/>
      <c r="D18" s="129"/>
      <c r="E18" s="460"/>
      <c r="F18" s="310"/>
    </row>
    <row r="19" spans="1:208" ht="12.75">
      <c r="A19" s="506"/>
      <c r="B19" s="131"/>
      <c r="C19" s="310" t="s">
        <v>42</v>
      </c>
      <c r="D19" s="129">
        <v>1350</v>
      </c>
      <c r="E19" s="460"/>
      <c r="F19" s="129">
        <f>ROUND(D19*E19,2)</f>
        <v>0</v>
      </c>
    </row>
    <row r="20" spans="1:208" ht="12.75">
      <c r="A20" s="506"/>
      <c r="B20" s="131"/>
      <c r="C20" s="310"/>
      <c r="D20" s="129"/>
      <c r="E20" s="460"/>
      <c r="F20" s="129"/>
    </row>
    <row r="21" spans="1:208" ht="86.25" customHeight="1">
      <c r="A21" s="506">
        <f>A18+1</f>
        <v>5</v>
      </c>
      <c r="B21" s="132" t="s">
        <v>624</v>
      </c>
      <c r="C21" s="310"/>
      <c r="D21" s="129"/>
      <c r="E21" s="460"/>
      <c r="F21" s="310"/>
    </row>
    <row r="22" spans="1:208" ht="12.75">
      <c r="A22" s="506"/>
      <c r="B22" s="131"/>
      <c r="C22" s="310" t="s">
        <v>42</v>
      </c>
      <c r="D22" s="129">
        <v>150</v>
      </c>
      <c r="E22" s="460"/>
      <c r="F22" s="129">
        <f>ROUND(D22*E22,2)</f>
        <v>0</v>
      </c>
    </row>
    <row r="23" spans="1:208" ht="12.75">
      <c r="A23" s="506"/>
      <c r="B23" s="131"/>
      <c r="C23" s="310"/>
      <c r="D23" s="129"/>
      <c r="E23" s="460"/>
      <c r="F23" s="129"/>
    </row>
    <row r="24" spans="1:208" s="134" customFormat="1" ht="50.25" customHeight="1">
      <c r="A24" s="506">
        <f>A21+1</f>
        <v>6</v>
      </c>
      <c r="B24" s="132" t="s">
        <v>347</v>
      </c>
      <c r="E24" s="461"/>
    </row>
    <row r="25" spans="1:208" s="134" customFormat="1" ht="12.75">
      <c r="A25" s="506"/>
      <c r="B25" s="132"/>
      <c r="C25" s="310" t="s">
        <v>42</v>
      </c>
      <c r="D25" s="129">
        <v>2200</v>
      </c>
      <c r="E25" s="460"/>
      <c r="F25" s="129">
        <f>ROUND(D25*E25,2)</f>
        <v>0</v>
      </c>
    </row>
    <row r="26" spans="1:208" ht="12.75">
      <c r="A26" s="506"/>
      <c r="B26" s="138"/>
      <c r="C26" s="132"/>
      <c r="D26" s="136"/>
      <c r="E26" s="460"/>
      <c r="F26" s="129"/>
    </row>
    <row r="27" spans="1:208" ht="12.75">
      <c r="A27" s="506"/>
      <c r="E27" s="403"/>
    </row>
    <row r="28" spans="1:208" ht="12.75">
      <c r="A28" s="143" t="str">
        <f>A1</f>
        <v>A.7.</v>
      </c>
      <c r="B28" s="662" t="s">
        <v>375</v>
      </c>
      <c r="C28" s="662"/>
      <c r="D28" s="141"/>
      <c r="E28" s="129"/>
      <c r="F28" s="142">
        <f>SUM(F8:F27)</f>
        <v>0</v>
      </c>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row>
  </sheetData>
  <sheetProtection algorithmName="SHA-512" hashValue="WDm+MRn3fmF8WGIZt5EwIVdvmcm5YvRW+mLSY9uvgXOMfRC1KRTnOJ8kiuStLsTpUdjT86yxHiwfW9n/3INh+Q==" saltValue="r6pKFk9wvpuh/0nIi/+Z5g==" spinCount="100000" sheet="1" objects="1" scenarios="1"/>
  <mergeCells count="2">
    <mergeCell ref="B28:C28"/>
    <mergeCell ref="B3:F3"/>
  </mergeCells>
  <phoneticPr fontId="11" type="noConversion"/>
  <pageMargins left="0.78740157480314965" right="0" top="0.86614173228346458" bottom="0.86614173228346458" header="0.39370078740157483" footer="0.31496062992125984"/>
  <pageSetup paperSize="9" orientation="portrait" r:id="rId1"/>
  <headerFooter alignWithMargins="0">
    <oddHeader>&amp;L&amp;"-,Uobičajeno"&amp;K01+042INVESTITOR: HRVATSKI POVIJESNI MUZEJ
GRAĐEVINA: Palača Vojković-Oršić-Kulmer-Rauch, Matoševa 9, Zagreb&amp;R&amp;"-,Uobičajeno"&amp;K01+045PROJEKT OBNOVE KONSTRUKCIJE ZGRADE - Z.O.P. 01/22
T R O Š K O V N I K</oddHeader>
    <oddFooter>&amp;L&amp;"-,Uobičajeno"&amp;K01+045
Glavni projektant: Martina Vujasinović, mag. ind. aedif.
INTRADOS PROJEKT d.o.o., Zagreb, ožujak 2022.&amp;R&amp;"-,Uobičajeno"&amp;K01+044str.: A 7.&amp;P</oddFooter>
  </headerFooter>
  <rowBreaks count="1" manualBreakCount="1">
    <brk id="22" max="5"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7A0F-E99F-4EE2-8C69-EC5BFCD5B111}">
  <dimension ref="A1:GZ99"/>
  <sheetViews>
    <sheetView view="pageBreakPreview" zoomScaleNormal="100" zoomScaleSheetLayoutView="100" zoomScalePageLayoutView="85" workbookViewId="0">
      <selection activeCell="E14" sqref="E14"/>
    </sheetView>
  </sheetViews>
  <sheetFormatPr defaultColWidth="10.28515625" defaultRowHeight="12"/>
  <cols>
    <col min="1" max="1" width="7.5703125" style="6" customWidth="1"/>
    <col min="2" max="2" width="45.7109375" style="314" customWidth="1"/>
    <col min="3" max="3" width="6.42578125" style="313" customWidth="1"/>
    <col min="4" max="4" width="8.85546875" style="312" bestFit="1" customWidth="1"/>
    <col min="5" max="5" width="12" style="311" customWidth="1"/>
    <col min="6" max="6" width="12.7109375" style="311" customWidth="1"/>
    <col min="7" max="16384" width="10.28515625" style="6"/>
  </cols>
  <sheetData>
    <row r="1" spans="1:6" s="315" customFormat="1" ht="12.75">
      <c r="A1" s="346" t="s">
        <v>584</v>
      </c>
      <c r="B1" s="345" t="s">
        <v>368</v>
      </c>
      <c r="C1" s="291"/>
      <c r="D1" s="344"/>
      <c r="E1" s="343"/>
      <c r="F1" s="343"/>
    </row>
    <row r="2" spans="1:6">
      <c r="A2" s="331"/>
      <c r="B2" s="331"/>
      <c r="C2" s="318"/>
      <c r="D2" s="319"/>
      <c r="E2" s="319"/>
      <c r="F2" s="319"/>
    </row>
    <row r="3" spans="1:6" ht="26.45" customHeight="1">
      <c r="A3" s="342"/>
      <c r="B3" s="663" t="s">
        <v>382</v>
      </c>
      <c r="C3" s="663"/>
      <c r="D3" s="663"/>
      <c r="E3" s="663"/>
      <c r="F3" s="663"/>
    </row>
    <row r="4" spans="1:6" s="300" customFormat="1">
      <c r="A4" s="123"/>
      <c r="B4" s="123"/>
      <c r="C4" s="123"/>
      <c r="D4" s="123"/>
      <c r="E4" s="457"/>
      <c r="F4" s="123"/>
    </row>
    <row r="5" spans="1:6" s="300" customFormat="1" ht="11.45" customHeight="1">
      <c r="A5" s="125" t="s">
        <v>355</v>
      </c>
      <c r="B5" s="123" t="s">
        <v>351</v>
      </c>
      <c r="C5" s="123" t="s">
        <v>356</v>
      </c>
      <c r="D5" s="173" t="s">
        <v>352</v>
      </c>
      <c r="E5" s="492" t="s">
        <v>353</v>
      </c>
      <c r="F5" s="173" t="s">
        <v>354</v>
      </c>
    </row>
    <row r="6" spans="1:6">
      <c r="A6" s="331"/>
      <c r="B6" s="555"/>
      <c r="C6" s="555"/>
      <c r="D6" s="555"/>
      <c r="E6" s="493"/>
      <c r="F6" s="555"/>
    </row>
    <row r="7" spans="1:6" ht="12.75">
      <c r="A7" s="507">
        <f>1</f>
        <v>1</v>
      </c>
      <c r="B7" s="555" t="s">
        <v>439</v>
      </c>
      <c r="C7" s="546"/>
      <c r="D7" s="341"/>
      <c r="E7" s="494"/>
      <c r="F7" s="340"/>
    </row>
    <row r="8" spans="1:6" ht="111.75" customHeight="1">
      <c r="A8" s="507"/>
      <c r="B8" s="495" t="s">
        <v>768</v>
      </c>
      <c r="C8" s="546"/>
      <c r="D8" s="341"/>
      <c r="E8" s="494"/>
      <c r="F8" s="340"/>
    </row>
    <row r="9" spans="1:6">
      <c r="A9" s="598"/>
      <c r="B9" s="555"/>
      <c r="C9" s="546" t="s">
        <v>27</v>
      </c>
      <c r="D9" s="328">
        <v>200</v>
      </c>
      <c r="E9" s="329"/>
      <c r="F9" s="328">
        <f>ROUND(D9*E9,2)</f>
        <v>0</v>
      </c>
    </row>
    <row r="10" spans="1:6" ht="12.75">
      <c r="A10" s="507"/>
      <c r="B10" s="555"/>
      <c r="C10" s="546"/>
      <c r="D10" s="328"/>
      <c r="E10" s="329"/>
      <c r="F10" s="328"/>
    </row>
    <row r="11" spans="1:6" ht="12.75">
      <c r="A11" s="507">
        <f>A7+1</f>
        <v>2</v>
      </c>
      <c r="B11" s="555" t="s">
        <v>769</v>
      </c>
      <c r="C11" s="546"/>
      <c r="D11" s="341"/>
      <c r="E11" s="494"/>
      <c r="F11" s="340"/>
    </row>
    <row r="12" spans="1:6" ht="111.75" customHeight="1">
      <c r="A12" s="507"/>
      <c r="B12" s="495" t="s">
        <v>770</v>
      </c>
      <c r="C12" s="546"/>
      <c r="D12" s="341"/>
      <c r="E12" s="494"/>
      <c r="F12" s="340"/>
    </row>
    <row r="13" spans="1:6">
      <c r="A13" s="598"/>
      <c r="B13" s="555"/>
      <c r="C13" s="546" t="s">
        <v>27</v>
      </c>
      <c r="D13" s="328">
        <v>100</v>
      </c>
      <c r="E13" s="329"/>
      <c r="F13" s="328">
        <f>ROUND(D13*E13,2)</f>
        <v>0</v>
      </c>
    </row>
    <row r="14" spans="1:6" ht="12.75">
      <c r="A14" s="507"/>
      <c r="B14" s="555"/>
      <c r="C14" s="547"/>
      <c r="D14" s="555"/>
      <c r="E14" s="493"/>
      <c r="F14" s="555"/>
    </row>
    <row r="15" spans="1:6" ht="12.75">
      <c r="A15" s="507">
        <f>A11+1</f>
        <v>3</v>
      </c>
      <c r="B15" s="555" t="s">
        <v>771</v>
      </c>
      <c r="C15" s="548"/>
      <c r="D15" s="339"/>
      <c r="E15" s="325"/>
      <c r="F15" s="337"/>
    </row>
    <row r="16" spans="1:6" ht="27.75" customHeight="1">
      <c r="A16" s="507"/>
      <c r="B16" s="495" t="s">
        <v>438</v>
      </c>
      <c r="C16" s="335"/>
      <c r="D16" s="334"/>
      <c r="E16" s="333"/>
      <c r="F16" s="336"/>
    </row>
    <row r="17" spans="1:6" ht="75" customHeight="1">
      <c r="A17" s="507"/>
      <c r="B17" s="495" t="s">
        <v>559</v>
      </c>
      <c r="C17" s="335"/>
      <c r="D17" s="334"/>
      <c r="E17" s="333"/>
      <c r="F17" s="332"/>
    </row>
    <row r="18" spans="1:6" ht="50.25" customHeight="1">
      <c r="A18" s="507"/>
      <c r="B18" s="495" t="s">
        <v>862</v>
      </c>
      <c r="C18" s="335"/>
      <c r="D18" s="334"/>
      <c r="E18" s="333"/>
      <c r="F18" s="332"/>
    </row>
    <row r="19" spans="1:6" ht="39.75" customHeight="1">
      <c r="A19" s="507"/>
      <c r="B19" s="495" t="s">
        <v>437</v>
      </c>
      <c r="C19" s="335"/>
      <c r="D19" s="334"/>
      <c r="E19" s="333"/>
      <c r="F19" s="332"/>
    </row>
    <row r="20" spans="1:6" ht="12.75">
      <c r="A20" s="507"/>
      <c r="B20" s="319" t="s">
        <v>328</v>
      </c>
      <c r="C20" s="335"/>
      <c r="D20" s="334"/>
      <c r="E20" s="333"/>
      <c r="F20" s="332"/>
    </row>
    <row r="21" spans="1:6" ht="12.75">
      <c r="A21" s="507"/>
      <c r="B21" s="319" t="s">
        <v>436</v>
      </c>
      <c r="C21" s="335"/>
      <c r="D21" s="334"/>
      <c r="E21" s="333"/>
      <c r="F21" s="332"/>
    </row>
    <row r="22" spans="1:6" ht="12.75">
      <c r="A22" s="507"/>
      <c r="B22" s="555" t="s">
        <v>435</v>
      </c>
      <c r="C22" s="330" t="s">
        <v>117</v>
      </c>
      <c r="D22" s="328">
        <v>300</v>
      </c>
      <c r="E22" s="329"/>
      <c r="F22" s="328">
        <f>ROUND(D22*E22,2)</f>
        <v>0</v>
      </c>
    </row>
    <row r="23" spans="1:6" ht="12.75">
      <c r="A23" s="507"/>
      <c r="B23" s="555" t="s">
        <v>434</v>
      </c>
      <c r="C23" s="330" t="s">
        <v>27</v>
      </c>
      <c r="D23" s="328">
        <v>220</v>
      </c>
      <c r="E23" s="329"/>
      <c r="F23" s="328">
        <f>ROUND(D23*E23,2)</f>
        <v>0</v>
      </c>
    </row>
    <row r="24" spans="1:6" ht="12.75">
      <c r="A24" s="507"/>
      <c r="B24" s="296"/>
      <c r="C24" s="549"/>
      <c r="D24" s="295"/>
      <c r="E24" s="327"/>
      <c r="F24" s="295"/>
    </row>
    <row r="25" spans="1:6" ht="13.5" customHeight="1">
      <c r="A25" s="507">
        <f>A15+1</f>
        <v>4</v>
      </c>
      <c r="B25" s="555" t="s">
        <v>863</v>
      </c>
      <c r="C25" s="548"/>
      <c r="D25" s="339"/>
      <c r="E25" s="325"/>
      <c r="F25" s="337"/>
    </row>
    <row r="26" spans="1:6" ht="24">
      <c r="A26" s="507"/>
      <c r="B26" s="495" t="s">
        <v>438</v>
      </c>
      <c r="C26" s="335"/>
      <c r="D26" s="334"/>
      <c r="E26" s="333"/>
      <c r="F26" s="336"/>
    </row>
    <row r="27" spans="1:6" ht="89.25" customHeight="1">
      <c r="A27" s="507"/>
      <c r="B27" s="495" t="s">
        <v>864</v>
      </c>
      <c r="C27" s="335"/>
      <c r="D27" s="334"/>
      <c r="E27" s="333"/>
      <c r="F27" s="332"/>
    </row>
    <row r="28" spans="1:6" ht="52.5" customHeight="1">
      <c r="A28" s="507"/>
      <c r="B28" s="495" t="s">
        <v>862</v>
      </c>
      <c r="C28" s="335"/>
      <c r="D28" s="334"/>
      <c r="E28" s="333"/>
      <c r="F28" s="332"/>
    </row>
    <row r="29" spans="1:6" ht="36">
      <c r="A29" s="507"/>
      <c r="B29" s="495" t="s">
        <v>437</v>
      </c>
      <c r="C29" s="335"/>
      <c r="D29" s="334"/>
      <c r="E29" s="333"/>
      <c r="F29" s="332"/>
    </row>
    <row r="30" spans="1:6" ht="12.75">
      <c r="A30" s="507"/>
      <c r="B30" s="319" t="s">
        <v>328</v>
      </c>
      <c r="C30" s="335"/>
      <c r="D30" s="334"/>
      <c r="E30" s="333"/>
      <c r="F30" s="332"/>
    </row>
    <row r="31" spans="1:6" ht="12.75">
      <c r="A31" s="507"/>
      <c r="B31" s="319" t="s">
        <v>436</v>
      </c>
      <c r="C31" s="335"/>
      <c r="D31" s="334"/>
      <c r="E31" s="333"/>
      <c r="F31" s="332"/>
    </row>
    <row r="32" spans="1:6" ht="12.75">
      <c r="A32" s="507"/>
      <c r="B32" s="555" t="s">
        <v>435</v>
      </c>
      <c r="C32" s="330" t="s">
        <v>117</v>
      </c>
      <c r="D32" s="328">
        <v>100</v>
      </c>
      <c r="E32" s="329"/>
      <c r="F32" s="328">
        <f>ROUND(D32*E32,2)</f>
        <v>0</v>
      </c>
    </row>
    <row r="33" spans="1:6" ht="12.75">
      <c r="A33" s="507"/>
      <c r="B33" s="555" t="s">
        <v>434</v>
      </c>
      <c r="C33" s="330" t="s">
        <v>27</v>
      </c>
      <c r="D33" s="328">
        <v>160</v>
      </c>
      <c r="E33" s="329"/>
      <c r="F33" s="328">
        <f>ROUND(D33*E33,2)</f>
        <v>0</v>
      </c>
    </row>
    <row r="34" spans="1:6" ht="12.75">
      <c r="A34" s="507"/>
      <c r="B34" s="296"/>
      <c r="C34" s="549"/>
      <c r="D34" s="295"/>
      <c r="E34" s="327"/>
      <c r="F34" s="295"/>
    </row>
    <row r="35" spans="1:6" ht="12.75">
      <c r="A35" s="507">
        <f>A25+1</f>
        <v>5</v>
      </c>
      <c r="B35" s="555" t="s">
        <v>545</v>
      </c>
      <c r="C35" s="330"/>
      <c r="D35" s="328"/>
      <c r="E35" s="325"/>
      <c r="F35" s="338"/>
    </row>
    <row r="36" spans="1:6" ht="36">
      <c r="A36" s="507"/>
      <c r="B36" s="495" t="s">
        <v>433</v>
      </c>
      <c r="C36" s="365"/>
      <c r="D36" s="366"/>
      <c r="E36" s="496"/>
      <c r="F36" s="367"/>
    </row>
    <row r="37" spans="1:6" ht="100.5" customHeight="1">
      <c r="A37" s="507"/>
      <c r="B37" s="495" t="s">
        <v>546</v>
      </c>
      <c r="C37" s="365"/>
      <c r="D37" s="366"/>
      <c r="E37" s="496"/>
      <c r="F37" s="367"/>
    </row>
    <row r="38" spans="1:6" ht="26.25" customHeight="1">
      <c r="A38" s="507"/>
      <c r="B38" s="495" t="s">
        <v>432</v>
      </c>
      <c r="C38" s="365"/>
      <c r="D38" s="366"/>
      <c r="E38" s="496"/>
      <c r="F38" s="367"/>
    </row>
    <row r="39" spans="1:6" ht="73.5" customHeight="1">
      <c r="A39" s="507"/>
      <c r="B39" s="495" t="s">
        <v>431</v>
      </c>
      <c r="C39" s="365"/>
      <c r="D39" s="366"/>
      <c r="E39" s="496"/>
      <c r="F39" s="367"/>
    </row>
    <row r="40" spans="1:6" ht="24" customHeight="1">
      <c r="A40" s="507"/>
      <c r="B40" s="495" t="s">
        <v>430</v>
      </c>
      <c r="C40" s="368"/>
      <c r="D40" s="369"/>
      <c r="E40" s="333"/>
      <c r="F40" s="370"/>
    </row>
    <row r="41" spans="1:6" ht="12.6" customHeight="1">
      <c r="A41" s="507"/>
      <c r="B41" s="495" t="s">
        <v>619</v>
      </c>
      <c r="C41" s="368"/>
      <c r="D41" s="369"/>
      <c r="E41" s="333"/>
      <c r="F41" s="370"/>
    </row>
    <row r="42" spans="1:6" ht="12.75">
      <c r="A42" s="507"/>
      <c r="B42" s="200" t="s">
        <v>429</v>
      </c>
      <c r="C42" s="169" t="s">
        <v>117</v>
      </c>
      <c r="D42" s="338">
        <v>900</v>
      </c>
      <c r="E42" s="329"/>
      <c r="F42" s="328">
        <f t="shared" ref="F42:F44" si="0">ROUND(D42*E42,2)</f>
        <v>0</v>
      </c>
    </row>
    <row r="43" spans="1:6" ht="12.75">
      <c r="A43" s="507"/>
      <c r="B43" s="200" t="s">
        <v>428</v>
      </c>
      <c r="C43" s="169" t="s">
        <v>27</v>
      </c>
      <c r="D43" s="338">
        <v>360</v>
      </c>
      <c r="E43" s="329"/>
      <c r="F43" s="328">
        <f t="shared" si="0"/>
        <v>0</v>
      </c>
    </row>
    <row r="44" spans="1:6" ht="12.75">
      <c r="A44" s="507"/>
      <c r="B44" s="365" t="s">
        <v>620</v>
      </c>
      <c r="C44" s="169" t="s">
        <v>44</v>
      </c>
      <c r="D44" s="338">
        <v>120</v>
      </c>
      <c r="E44" s="329"/>
      <c r="F44" s="328">
        <f t="shared" si="0"/>
        <v>0</v>
      </c>
    </row>
    <row r="45" spans="1:6" ht="12.75">
      <c r="A45" s="507"/>
      <c r="B45" s="555"/>
      <c r="C45" s="330"/>
      <c r="D45" s="328"/>
      <c r="E45" s="329"/>
      <c r="F45" s="328"/>
    </row>
    <row r="46" spans="1:6" ht="14.25" customHeight="1">
      <c r="A46" s="507">
        <f>A35+1</f>
        <v>6</v>
      </c>
      <c r="B46" s="555" t="s">
        <v>427</v>
      </c>
      <c r="C46" s="330"/>
      <c r="D46" s="328"/>
      <c r="E46" s="329"/>
      <c r="F46" s="328"/>
    </row>
    <row r="47" spans="1:6" ht="50.25" customHeight="1">
      <c r="A47" s="507"/>
      <c r="B47" s="555" t="s">
        <v>426</v>
      </c>
      <c r="C47" s="330"/>
      <c r="D47" s="328"/>
      <c r="E47" s="329"/>
      <c r="F47" s="328"/>
    </row>
    <row r="48" spans="1:6" ht="12.75">
      <c r="A48" s="507"/>
      <c r="B48" s="555" t="s">
        <v>425</v>
      </c>
      <c r="C48" s="330"/>
      <c r="D48" s="328"/>
      <c r="E48" s="329"/>
      <c r="F48" s="328"/>
    </row>
    <row r="49" spans="1:6" ht="12.75">
      <c r="A49" s="507"/>
      <c r="B49" s="555" t="s">
        <v>470</v>
      </c>
      <c r="C49" s="169" t="s">
        <v>27</v>
      </c>
      <c r="D49" s="338">
        <v>150</v>
      </c>
      <c r="E49" s="329"/>
      <c r="F49" s="328">
        <f t="shared" ref="F49:F51" si="1">ROUND(D49*E49,2)</f>
        <v>0</v>
      </c>
    </row>
    <row r="50" spans="1:6" ht="12.75">
      <c r="A50" s="507"/>
      <c r="B50" s="555" t="s">
        <v>621</v>
      </c>
      <c r="C50" s="169" t="s">
        <v>117</v>
      </c>
      <c r="D50" s="338">
        <v>100</v>
      </c>
      <c r="E50" s="329"/>
      <c r="F50" s="328">
        <f t="shared" si="1"/>
        <v>0</v>
      </c>
    </row>
    <row r="51" spans="1:6" ht="12.75">
      <c r="A51" s="507"/>
      <c r="B51" s="555" t="s">
        <v>424</v>
      </c>
      <c r="C51" s="169" t="s">
        <v>117</v>
      </c>
      <c r="D51" s="338">
        <v>200</v>
      </c>
      <c r="E51" s="329"/>
      <c r="F51" s="328">
        <f t="shared" si="1"/>
        <v>0</v>
      </c>
    </row>
    <row r="52" spans="1:6" ht="12.75">
      <c r="A52" s="507"/>
      <c r="B52" s="555"/>
      <c r="C52" s="330"/>
      <c r="D52" s="328"/>
      <c r="E52" s="329"/>
      <c r="F52" s="328"/>
    </row>
    <row r="53" spans="1:6" ht="12.75">
      <c r="A53" s="507"/>
      <c r="B53" s="371" t="s">
        <v>478</v>
      </c>
      <c r="C53" s="330"/>
      <c r="D53" s="328"/>
      <c r="E53" s="329"/>
      <c r="F53" s="328"/>
    </row>
    <row r="54" spans="1:6" ht="72">
      <c r="A54" s="507"/>
      <c r="B54" s="372" t="str">
        <f>"Svi proizvodi koji se nude u stavkama A 8."&amp;A56&amp;". - A 8."&amp;A77&amp;"., uključivo trake, mreže, tkanine, užad, reparaturni mort, ljepilo i drugi dijelovi sustava moraju biti kompatibilni proizvodi istog proizvođača. Obračun prema stvarnoj razvijenoj površini na koju je ugrađeno ojačanje, bez uvećanja."</f>
        <v>Svi proizvodi koji se nude u stavkama A 8.7. - A 8.10., uključivo trake, mreže, tkanine, užad, reparaturni mort, ljepilo i drugi dijelovi sustava moraju biti kompatibilni proizvodi istog proizvođača. Obračun prema stvarnoj razvijenoj površini na koju je ugrađeno ojačanje, bez uvećanja.</v>
      </c>
      <c r="C54" s="330"/>
      <c r="D54" s="328"/>
      <c r="E54" s="329"/>
      <c r="F54" s="328"/>
    </row>
    <row r="55" spans="1:6" ht="12.75">
      <c r="A55" s="507"/>
      <c r="B55" s="555"/>
      <c r="C55" s="330"/>
      <c r="D55" s="328"/>
      <c r="E55" s="329"/>
      <c r="F55" s="328"/>
    </row>
    <row r="56" spans="1:6" ht="12.75">
      <c r="A56" s="507">
        <f>A46+1</f>
        <v>7</v>
      </c>
      <c r="B56" s="555" t="s">
        <v>473</v>
      </c>
      <c r="C56" s="330"/>
      <c r="D56" s="328"/>
      <c r="E56" s="325"/>
      <c r="F56" s="338"/>
    </row>
    <row r="57" spans="1:6" ht="36">
      <c r="A57" s="507"/>
      <c r="B57" s="495" t="s">
        <v>474</v>
      </c>
      <c r="C57" s="330"/>
      <c r="D57" s="328"/>
      <c r="E57" s="325"/>
      <c r="F57" s="338"/>
    </row>
    <row r="58" spans="1:6" ht="12.75">
      <c r="A58" s="507"/>
      <c r="B58" s="495" t="s">
        <v>547</v>
      </c>
      <c r="C58" s="330"/>
      <c r="D58" s="328"/>
      <c r="E58" s="325"/>
      <c r="F58" s="338"/>
    </row>
    <row r="59" spans="1:6" ht="24.6" customHeight="1">
      <c r="A59" s="507"/>
      <c r="B59" s="495" t="s">
        <v>772</v>
      </c>
      <c r="C59" s="330"/>
      <c r="D59" s="328"/>
      <c r="E59" s="325"/>
      <c r="F59" s="338"/>
    </row>
    <row r="60" spans="1:6" ht="12" customHeight="1">
      <c r="A60" s="507"/>
      <c r="B60" s="555" t="s">
        <v>421</v>
      </c>
      <c r="C60" s="330"/>
      <c r="D60" s="328"/>
      <c r="E60" s="325"/>
      <c r="F60" s="338"/>
    </row>
    <row r="61" spans="1:6" ht="12.75">
      <c r="A61" s="507"/>
      <c r="B61" s="555"/>
      <c r="C61" s="169" t="s">
        <v>27</v>
      </c>
      <c r="D61" s="338">
        <v>145</v>
      </c>
      <c r="E61" s="329"/>
      <c r="F61" s="328">
        <f>ROUND(D61*E61,2)</f>
        <v>0</v>
      </c>
    </row>
    <row r="62" spans="1:6" ht="12.75">
      <c r="A62" s="507"/>
      <c r="B62" s="555"/>
      <c r="C62" s="169"/>
      <c r="D62" s="338"/>
      <c r="E62" s="333"/>
      <c r="F62" s="328"/>
    </row>
    <row r="63" spans="1:6" ht="12.75">
      <c r="A63" s="507">
        <f>A56+1</f>
        <v>8</v>
      </c>
      <c r="B63" s="555" t="s">
        <v>588</v>
      </c>
      <c r="C63" s="330"/>
      <c r="D63" s="328"/>
      <c r="E63" s="325"/>
      <c r="F63" s="338"/>
    </row>
    <row r="64" spans="1:6" ht="36">
      <c r="A64" s="322"/>
      <c r="B64" s="495" t="s">
        <v>589</v>
      </c>
      <c r="C64" s="330"/>
      <c r="D64" s="328"/>
      <c r="E64" s="325"/>
      <c r="F64" s="338"/>
    </row>
    <row r="65" spans="1:6" ht="12.75">
      <c r="A65" s="322"/>
      <c r="B65" s="495" t="s">
        <v>547</v>
      </c>
      <c r="C65" s="330"/>
      <c r="D65" s="328"/>
      <c r="E65" s="325"/>
      <c r="F65" s="338"/>
    </row>
    <row r="66" spans="1:6" ht="24">
      <c r="A66" s="322"/>
      <c r="B66" s="495" t="s">
        <v>590</v>
      </c>
      <c r="C66" s="330"/>
      <c r="D66" s="328"/>
      <c r="E66" s="325"/>
      <c r="F66" s="338"/>
    </row>
    <row r="67" spans="1:6" ht="12.75">
      <c r="A67" s="322"/>
      <c r="B67" s="555" t="s">
        <v>591</v>
      </c>
      <c r="C67" s="330"/>
      <c r="D67" s="328"/>
      <c r="E67" s="325"/>
      <c r="F67" s="338"/>
    </row>
    <row r="68" spans="1:6" ht="12.75">
      <c r="A68" s="322"/>
      <c r="B68" s="555"/>
      <c r="C68" s="169" t="s">
        <v>42</v>
      </c>
      <c r="D68" s="338">
        <v>80</v>
      </c>
      <c r="E68" s="329"/>
      <c r="F68" s="328">
        <f>ROUND(D68*E68,2)</f>
        <v>0</v>
      </c>
    </row>
    <row r="69" spans="1:6" ht="12.75">
      <c r="A69" s="322"/>
      <c r="B69" s="555"/>
      <c r="C69" s="169"/>
      <c r="D69" s="338"/>
      <c r="E69" s="329"/>
      <c r="F69" s="328"/>
    </row>
    <row r="70" spans="1:6" ht="12.75">
      <c r="A70" s="507">
        <f>A63+1</f>
        <v>9</v>
      </c>
      <c r="B70" s="555" t="s">
        <v>592</v>
      </c>
      <c r="C70" s="330"/>
      <c r="D70" s="328"/>
      <c r="E70" s="325"/>
      <c r="F70" s="338"/>
    </row>
    <row r="71" spans="1:6" ht="64.5" customHeight="1">
      <c r="A71" s="507"/>
      <c r="B71" s="495" t="s">
        <v>475</v>
      </c>
      <c r="C71" s="330"/>
      <c r="D71" s="328"/>
      <c r="E71" s="325"/>
      <c r="F71" s="338"/>
    </row>
    <row r="72" spans="1:6" ht="12.75">
      <c r="A72" s="507"/>
      <c r="B72" s="495" t="s">
        <v>423</v>
      </c>
      <c r="C72" s="330"/>
      <c r="D72" s="328"/>
      <c r="E72" s="325"/>
      <c r="F72" s="338"/>
    </row>
    <row r="73" spans="1:6" ht="12.75">
      <c r="A73" s="507"/>
      <c r="B73" s="555" t="s">
        <v>422</v>
      </c>
      <c r="C73" s="330"/>
      <c r="D73" s="328"/>
      <c r="E73" s="325"/>
      <c r="F73" s="338"/>
    </row>
    <row r="74" spans="1:6" ht="12.75">
      <c r="A74" s="507"/>
      <c r="B74" s="555" t="s">
        <v>548</v>
      </c>
      <c r="C74" s="599" t="s">
        <v>27</v>
      </c>
      <c r="D74" s="338">
        <v>80</v>
      </c>
      <c r="E74" s="329"/>
      <c r="F74" s="328">
        <f t="shared" ref="F74:F75" si="2">ROUND(D74*E74,2)</f>
        <v>0</v>
      </c>
    </row>
    <row r="75" spans="1:6" ht="12.75">
      <c r="A75" s="507"/>
      <c r="B75" s="555" t="s">
        <v>549</v>
      </c>
      <c r="C75" s="599" t="s">
        <v>27</v>
      </c>
      <c r="D75" s="338">
        <v>50</v>
      </c>
      <c r="E75" s="329"/>
      <c r="F75" s="328">
        <f t="shared" si="2"/>
        <v>0</v>
      </c>
    </row>
    <row r="76" spans="1:6" ht="12.75">
      <c r="A76" s="507"/>
      <c r="B76" s="555"/>
      <c r="C76" s="599"/>
      <c r="D76" s="338"/>
      <c r="E76" s="333"/>
      <c r="F76" s="328"/>
    </row>
    <row r="77" spans="1:6" ht="12.75" customHeight="1">
      <c r="A77" s="507">
        <f>A70+1</f>
        <v>10</v>
      </c>
      <c r="B77" s="555" t="s">
        <v>476</v>
      </c>
      <c r="C77" s="330"/>
      <c r="D77" s="328"/>
      <c r="E77" s="325"/>
      <c r="F77" s="338"/>
    </row>
    <row r="78" spans="1:6" ht="62.45" customHeight="1">
      <c r="A78" s="507"/>
      <c r="B78" s="495" t="s">
        <v>420</v>
      </c>
      <c r="C78" s="373"/>
      <c r="D78" s="374"/>
      <c r="E78" s="497"/>
      <c r="F78" s="375"/>
    </row>
    <row r="79" spans="1:6" ht="26.25">
      <c r="A79" s="507"/>
      <c r="B79" s="495" t="s">
        <v>469</v>
      </c>
      <c r="C79" s="373"/>
      <c r="D79" s="376"/>
      <c r="E79" s="497"/>
      <c r="F79" s="375"/>
    </row>
    <row r="80" spans="1:6" ht="27" customHeight="1">
      <c r="A80" s="507"/>
      <c r="B80" s="495" t="s">
        <v>419</v>
      </c>
      <c r="C80" s="373"/>
      <c r="D80" s="376"/>
      <c r="E80" s="497"/>
      <c r="F80" s="375"/>
    </row>
    <row r="81" spans="1:208" ht="36">
      <c r="A81" s="507"/>
      <c r="B81" s="495" t="s">
        <v>477</v>
      </c>
      <c r="C81" s="373"/>
      <c r="D81" s="376"/>
      <c r="E81" s="497"/>
      <c r="F81" s="375"/>
    </row>
    <row r="82" spans="1:208" ht="12.75">
      <c r="A82" s="507"/>
      <c r="B82" s="377" t="s">
        <v>551</v>
      </c>
      <c r="C82" s="378" t="s">
        <v>42</v>
      </c>
      <c r="D82" s="338">
        <v>1500</v>
      </c>
      <c r="E82" s="329"/>
      <c r="F82" s="328">
        <f t="shared" ref="F82:F84" si="3">ROUND(D82*E82,2)</f>
        <v>0</v>
      </c>
    </row>
    <row r="83" spans="1:208" ht="12.75">
      <c r="A83" s="507"/>
      <c r="B83" s="379" t="s">
        <v>550</v>
      </c>
      <c r="C83" s="378" t="s">
        <v>27</v>
      </c>
      <c r="D83" s="338">
        <v>900</v>
      </c>
      <c r="E83" s="329"/>
      <c r="F83" s="328">
        <f t="shared" si="3"/>
        <v>0</v>
      </c>
    </row>
    <row r="84" spans="1:208" ht="12.75">
      <c r="A84" s="507"/>
      <c r="B84" s="379" t="s">
        <v>558</v>
      </c>
      <c r="C84" s="378" t="s">
        <v>27</v>
      </c>
      <c r="D84" s="338">
        <v>600</v>
      </c>
      <c r="E84" s="329"/>
      <c r="F84" s="328">
        <f t="shared" si="3"/>
        <v>0</v>
      </c>
    </row>
    <row r="85" spans="1:208" ht="12.75">
      <c r="A85" s="507"/>
      <c r="B85" s="6"/>
      <c r="C85" s="6"/>
      <c r="D85" s="498"/>
      <c r="E85" s="499"/>
      <c r="F85" s="6"/>
    </row>
    <row r="86" spans="1:208" ht="24">
      <c r="A86" s="507">
        <f>A77+1</f>
        <v>11</v>
      </c>
      <c r="B86" s="555" t="s">
        <v>479</v>
      </c>
      <c r="C86" s="547"/>
      <c r="D86" s="316"/>
      <c r="E86" s="324"/>
      <c r="F86" s="316"/>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c r="CB86" s="323"/>
      <c r="CC86" s="323"/>
      <c r="CD86" s="323"/>
      <c r="CE86" s="323"/>
      <c r="CF86" s="323"/>
      <c r="CG86" s="323"/>
      <c r="CH86" s="323"/>
      <c r="CI86" s="323"/>
      <c r="CJ86" s="323"/>
      <c r="CK86" s="323"/>
      <c r="CL86" s="323"/>
      <c r="CM86" s="323"/>
      <c r="CN86" s="323"/>
      <c r="CO86" s="323"/>
      <c r="CP86" s="323"/>
      <c r="CQ86" s="323"/>
      <c r="CR86" s="323"/>
      <c r="CS86" s="323"/>
      <c r="CT86" s="323"/>
      <c r="CU86" s="323"/>
      <c r="CV86" s="323"/>
      <c r="CW86" s="323"/>
      <c r="CX86" s="323"/>
      <c r="CY86" s="323"/>
      <c r="CZ86" s="323"/>
      <c r="DA86" s="323"/>
      <c r="DB86" s="323"/>
      <c r="DC86" s="323"/>
      <c r="DD86" s="323"/>
      <c r="DE86" s="323"/>
      <c r="DF86" s="323"/>
      <c r="DG86" s="323"/>
      <c r="DH86" s="323"/>
      <c r="DI86" s="323"/>
      <c r="DJ86" s="323"/>
      <c r="DK86" s="323"/>
      <c r="DL86" s="323"/>
      <c r="DM86" s="323"/>
      <c r="DN86" s="323"/>
      <c r="DO86" s="323"/>
      <c r="DP86" s="323"/>
      <c r="DQ86" s="323"/>
      <c r="DR86" s="323"/>
      <c r="DS86" s="323"/>
      <c r="DT86" s="323"/>
      <c r="DU86" s="323"/>
      <c r="DV86" s="323"/>
      <c r="DW86" s="323"/>
      <c r="DX86" s="323"/>
      <c r="DY86" s="323"/>
      <c r="DZ86" s="323"/>
      <c r="EA86" s="323"/>
      <c r="EB86" s="323"/>
      <c r="EC86" s="323"/>
      <c r="ED86" s="323"/>
      <c r="EE86" s="323"/>
      <c r="EF86" s="323"/>
      <c r="EG86" s="323"/>
      <c r="EH86" s="323"/>
      <c r="EI86" s="323"/>
      <c r="EJ86" s="323"/>
      <c r="EK86" s="323"/>
      <c r="EL86" s="323"/>
      <c r="EM86" s="323"/>
      <c r="EN86" s="323"/>
      <c r="EO86" s="323"/>
      <c r="EP86" s="323"/>
      <c r="EQ86" s="323"/>
      <c r="ER86" s="323"/>
      <c r="ES86" s="323"/>
      <c r="ET86" s="323"/>
      <c r="EU86" s="323"/>
      <c r="EV86" s="323"/>
      <c r="EW86" s="323"/>
      <c r="EX86" s="323"/>
      <c r="EY86" s="323"/>
      <c r="EZ86" s="323"/>
      <c r="FA86" s="323"/>
      <c r="FB86" s="323"/>
      <c r="FC86" s="323"/>
      <c r="FD86" s="323"/>
      <c r="FE86" s="323"/>
      <c r="FF86" s="323"/>
      <c r="FG86" s="323"/>
      <c r="FH86" s="323"/>
      <c r="FI86" s="323"/>
      <c r="FJ86" s="323"/>
      <c r="FK86" s="323"/>
      <c r="FL86" s="323"/>
      <c r="FM86" s="323"/>
      <c r="FN86" s="323"/>
      <c r="FO86" s="323"/>
      <c r="FP86" s="323"/>
      <c r="FQ86" s="323"/>
      <c r="FR86" s="323"/>
      <c r="FS86" s="323"/>
      <c r="FT86" s="323"/>
      <c r="FU86" s="323"/>
      <c r="FV86" s="323"/>
      <c r="FW86" s="323"/>
      <c r="FX86" s="323"/>
      <c r="FY86" s="323"/>
      <c r="FZ86" s="323"/>
      <c r="GA86" s="323"/>
      <c r="GB86" s="323"/>
      <c r="GC86" s="323"/>
      <c r="GD86" s="323"/>
      <c r="GE86" s="323"/>
      <c r="GF86" s="323"/>
      <c r="GG86" s="323"/>
      <c r="GH86" s="323"/>
      <c r="GI86" s="323"/>
      <c r="GJ86" s="323"/>
      <c r="GK86" s="323"/>
      <c r="GL86" s="323"/>
      <c r="GM86" s="323"/>
      <c r="GN86" s="323"/>
      <c r="GO86" s="323"/>
      <c r="GP86" s="323"/>
      <c r="GQ86" s="323"/>
      <c r="GR86" s="323"/>
      <c r="GS86" s="323"/>
      <c r="GT86" s="323"/>
      <c r="GU86" s="323"/>
      <c r="GV86" s="323"/>
      <c r="GW86" s="323"/>
      <c r="GX86" s="323"/>
      <c r="GY86" s="323"/>
      <c r="GZ86" s="323"/>
    </row>
    <row r="87" spans="1:208" ht="36">
      <c r="A87" s="507"/>
      <c r="B87" s="555" t="s">
        <v>865</v>
      </c>
      <c r="C87" s="547"/>
      <c r="D87" s="316"/>
      <c r="E87" s="324"/>
      <c r="F87" s="316"/>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323"/>
      <c r="CT87" s="323"/>
      <c r="CU87" s="32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23"/>
      <c r="EE87" s="323"/>
      <c r="EF87" s="323"/>
      <c r="EG87" s="323"/>
      <c r="EH87" s="323"/>
      <c r="EI87" s="323"/>
      <c r="EJ87" s="323"/>
      <c r="EK87" s="323"/>
      <c r="EL87" s="323"/>
      <c r="EM87" s="323"/>
      <c r="EN87" s="323"/>
      <c r="EO87" s="323"/>
      <c r="EP87" s="323"/>
      <c r="EQ87" s="323"/>
      <c r="ER87" s="323"/>
      <c r="ES87" s="323"/>
      <c r="ET87" s="323"/>
      <c r="EU87" s="323"/>
      <c r="EV87" s="323"/>
      <c r="EW87" s="323"/>
      <c r="EX87" s="323"/>
      <c r="EY87" s="323"/>
      <c r="EZ87" s="323"/>
      <c r="FA87" s="323"/>
      <c r="FB87" s="323"/>
      <c r="FC87" s="323"/>
      <c r="FD87" s="323"/>
      <c r="FE87" s="323"/>
      <c r="FF87" s="323"/>
      <c r="FG87" s="323"/>
      <c r="FH87" s="323"/>
      <c r="FI87" s="323"/>
      <c r="FJ87" s="323"/>
      <c r="FK87" s="323"/>
      <c r="FL87" s="323"/>
      <c r="FM87" s="323"/>
      <c r="FN87" s="323"/>
      <c r="FO87" s="323"/>
      <c r="FP87" s="323"/>
      <c r="FQ87" s="323"/>
      <c r="FR87" s="323"/>
      <c r="FS87" s="323"/>
      <c r="FT87" s="323"/>
      <c r="FU87" s="323"/>
      <c r="FV87" s="323"/>
      <c r="FW87" s="323"/>
      <c r="FX87" s="323"/>
      <c r="FY87" s="323"/>
      <c r="FZ87" s="323"/>
      <c r="GA87" s="323"/>
      <c r="GB87" s="323"/>
      <c r="GC87" s="323"/>
      <c r="GD87" s="323"/>
      <c r="GE87" s="323"/>
      <c r="GF87" s="323"/>
      <c r="GG87" s="323"/>
      <c r="GH87" s="323"/>
      <c r="GI87" s="323"/>
      <c r="GJ87" s="323"/>
      <c r="GK87" s="323"/>
      <c r="GL87" s="323"/>
      <c r="GM87" s="323"/>
      <c r="GN87" s="323"/>
      <c r="GO87" s="323"/>
      <c r="GP87" s="323"/>
      <c r="GQ87" s="323"/>
      <c r="GR87" s="323"/>
      <c r="GS87" s="323"/>
      <c r="GT87" s="323"/>
      <c r="GU87" s="323"/>
      <c r="GV87" s="323"/>
      <c r="GW87" s="323"/>
      <c r="GX87" s="323"/>
      <c r="GY87" s="323"/>
      <c r="GZ87" s="323"/>
    </row>
    <row r="88" spans="1:208" ht="36">
      <c r="A88" s="507"/>
      <c r="B88" s="555" t="s">
        <v>480</v>
      </c>
      <c r="C88" s="547"/>
      <c r="D88" s="316"/>
      <c r="E88" s="324"/>
      <c r="F88" s="316"/>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323"/>
      <c r="CT88" s="323"/>
      <c r="CU88" s="32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23"/>
      <c r="EE88" s="323"/>
      <c r="EF88" s="323"/>
      <c r="EG88" s="323"/>
      <c r="EH88" s="323"/>
      <c r="EI88" s="323"/>
      <c r="EJ88" s="323"/>
      <c r="EK88" s="323"/>
      <c r="EL88" s="323"/>
      <c r="EM88" s="323"/>
      <c r="EN88" s="323"/>
      <c r="EO88" s="323"/>
      <c r="EP88" s="323"/>
      <c r="EQ88" s="323"/>
      <c r="ER88" s="323"/>
      <c r="ES88" s="323"/>
      <c r="ET88" s="323"/>
      <c r="EU88" s="323"/>
      <c r="EV88" s="323"/>
      <c r="EW88" s="323"/>
      <c r="EX88" s="323"/>
      <c r="EY88" s="323"/>
      <c r="EZ88" s="323"/>
      <c r="FA88" s="323"/>
      <c r="FB88" s="323"/>
      <c r="FC88" s="323"/>
      <c r="FD88" s="323"/>
      <c r="FE88" s="323"/>
      <c r="FF88" s="323"/>
      <c r="FG88" s="323"/>
      <c r="FH88" s="323"/>
      <c r="FI88" s="323"/>
      <c r="FJ88" s="323"/>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323"/>
      <c r="GI88" s="323"/>
      <c r="GJ88" s="323"/>
      <c r="GK88" s="323"/>
      <c r="GL88" s="323"/>
      <c r="GM88" s="323"/>
      <c r="GN88" s="323"/>
      <c r="GO88" s="323"/>
      <c r="GP88" s="323"/>
      <c r="GQ88" s="323"/>
      <c r="GR88" s="323"/>
      <c r="GS88" s="323"/>
      <c r="GT88" s="323"/>
      <c r="GU88" s="323"/>
      <c r="GV88" s="323"/>
      <c r="GW88" s="323"/>
      <c r="GX88" s="323"/>
      <c r="GY88" s="323"/>
      <c r="GZ88" s="323"/>
    </row>
    <row r="89" spans="1:208" ht="12.75">
      <c r="A89" s="507"/>
      <c r="B89" s="338" t="s">
        <v>481</v>
      </c>
      <c r="C89" s="547"/>
      <c r="D89" s="316"/>
      <c r="E89" s="324"/>
      <c r="F89" s="316"/>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3"/>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323"/>
      <c r="FF89" s="323"/>
      <c r="FG89" s="323"/>
      <c r="FH89" s="323"/>
      <c r="FI89" s="323"/>
      <c r="FJ89" s="323"/>
      <c r="FK89" s="323"/>
      <c r="FL89" s="323"/>
      <c r="FM89" s="323"/>
      <c r="FN89" s="323"/>
      <c r="FO89" s="323"/>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c r="GL89" s="323"/>
      <c r="GM89" s="323"/>
      <c r="GN89" s="323"/>
      <c r="GO89" s="323"/>
      <c r="GP89" s="323"/>
      <c r="GQ89" s="323"/>
      <c r="GR89" s="323"/>
      <c r="GS89" s="323"/>
      <c r="GT89" s="323"/>
      <c r="GU89" s="323"/>
      <c r="GV89" s="323"/>
      <c r="GW89" s="323"/>
      <c r="GX89" s="323"/>
      <c r="GY89" s="323"/>
      <c r="GZ89" s="323"/>
    </row>
    <row r="90" spans="1:208" ht="12.75">
      <c r="A90" s="507"/>
      <c r="B90" s="338"/>
      <c r="C90" s="394" t="s">
        <v>44</v>
      </c>
      <c r="D90" s="338">
        <v>4000</v>
      </c>
      <c r="E90" s="329"/>
      <c r="F90" s="328">
        <f>ROUND(D90*E90,2)</f>
        <v>0</v>
      </c>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3"/>
      <c r="EB90" s="323"/>
      <c r="EC90" s="323"/>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323"/>
      <c r="FF90" s="323"/>
      <c r="FG90" s="323"/>
      <c r="FH90" s="323"/>
      <c r="FI90" s="323"/>
      <c r="FJ90" s="323"/>
      <c r="FK90" s="323"/>
      <c r="FL90" s="323"/>
      <c r="FM90" s="323"/>
      <c r="FN90" s="323"/>
      <c r="FO90" s="323"/>
      <c r="FP90" s="323"/>
      <c r="FQ90" s="323"/>
      <c r="FR90" s="323"/>
      <c r="FS90" s="323"/>
      <c r="FT90" s="323"/>
      <c r="FU90" s="323"/>
      <c r="FV90" s="323"/>
      <c r="FW90" s="323"/>
      <c r="FX90" s="323"/>
      <c r="FY90" s="323"/>
      <c r="FZ90" s="323"/>
      <c r="GA90" s="323"/>
      <c r="GB90" s="323"/>
      <c r="GC90" s="323"/>
      <c r="GD90" s="323"/>
      <c r="GE90" s="323"/>
      <c r="GF90" s="323"/>
      <c r="GG90" s="323"/>
      <c r="GH90" s="323"/>
      <c r="GI90" s="323"/>
      <c r="GJ90" s="323"/>
      <c r="GK90" s="323"/>
      <c r="GL90" s="323"/>
      <c r="GM90" s="323"/>
      <c r="GN90" s="323"/>
      <c r="GO90" s="323"/>
      <c r="GP90" s="323"/>
      <c r="GQ90" s="323"/>
      <c r="GR90" s="323"/>
      <c r="GS90" s="323"/>
      <c r="GT90" s="323"/>
      <c r="GU90" s="323"/>
      <c r="GV90" s="323"/>
      <c r="GW90" s="323"/>
      <c r="GX90" s="323"/>
      <c r="GY90" s="323"/>
      <c r="GZ90" s="323"/>
    </row>
    <row r="91" spans="1:208" ht="12.75">
      <c r="A91" s="507"/>
      <c r="B91" s="338"/>
      <c r="C91" s="394"/>
      <c r="D91" s="338"/>
      <c r="E91" s="497"/>
      <c r="F91" s="328"/>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3"/>
      <c r="CH91" s="323"/>
      <c r="CI91" s="323"/>
      <c r="CJ91" s="323"/>
      <c r="CK91" s="323"/>
      <c r="CL91" s="323"/>
      <c r="CM91" s="323"/>
      <c r="CN91" s="323"/>
      <c r="CO91" s="323"/>
      <c r="CP91" s="323"/>
      <c r="CQ91" s="323"/>
      <c r="CR91" s="323"/>
      <c r="CS91" s="323"/>
      <c r="CT91" s="323"/>
      <c r="CU91" s="323"/>
      <c r="CV91" s="323"/>
      <c r="CW91" s="323"/>
      <c r="CX91" s="323"/>
      <c r="CY91" s="323"/>
      <c r="CZ91" s="323"/>
      <c r="DA91" s="323"/>
      <c r="DB91" s="323"/>
      <c r="DC91" s="323"/>
      <c r="DD91" s="323"/>
      <c r="DE91" s="323"/>
      <c r="DF91" s="323"/>
      <c r="DG91" s="323"/>
      <c r="DH91" s="323"/>
      <c r="DI91" s="323"/>
      <c r="DJ91" s="323"/>
      <c r="DK91" s="323"/>
      <c r="DL91" s="323"/>
      <c r="DM91" s="323"/>
      <c r="DN91" s="323"/>
      <c r="DO91" s="323"/>
      <c r="DP91" s="323"/>
      <c r="DQ91" s="323"/>
      <c r="DR91" s="323"/>
      <c r="DS91" s="323"/>
      <c r="DT91" s="323"/>
      <c r="DU91" s="323"/>
      <c r="DV91" s="323"/>
      <c r="DW91" s="323"/>
      <c r="DX91" s="323"/>
      <c r="DY91" s="323"/>
      <c r="DZ91" s="323"/>
      <c r="EA91" s="323"/>
      <c r="EB91" s="323"/>
      <c r="EC91" s="323"/>
      <c r="ED91" s="323"/>
      <c r="EE91" s="323"/>
      <c r="EF91" s="323"/>
      <c r="EG91" s="323"/>
      <c r="EH91" s="323"/>
      <c r="EI91" s="323"/>
      <c r="EJ91" s="323"/>
      <c r="EK91" s="323"/>
      <c r="EL91" s="323"/>
      <c r="EM91" s="323"/>
      <c r="EN91" s="323"/>
      <c r="EO91" s="323"/>
      <c r="EP91" s="323"/>
      <c r="EQ91" s="323"/>
      <c r="ER91" s="323"/>
      <c r="ES91" s="323"/>
      <c r="ET91" s="323"/>
      <c r="EU91" s="323"/>
      <c r="EV91" s="323"/>
      <c r="EW91" s="323"/>
      <c r="EX91" s="323"/>
      <c r="EY91" s="323"/>
      <c r="EZ91" s="323"/>
      <c r="FA91" s="323"/>
      <c r="FB91" s="323"/>
      <c r="FC91" s="323"/>
      <c r="FD91" s="323"/>
      <c r="FE91" s="323"/>
      <c r="FF91" s="323"/>
      <c r="FG91" s="323"/>
      <c r="FH91" s="323"/>
      <c r="FI91" s="323"/>
      <c r="FJ91" s="323"/>
      <c r="FK91" s="323"/>
      <c r="FL91" s="323"/>
      <c r="FM91" s="323"/>
      <c r="FN91" s="323"/>
      <c r="FO91" s="323"/>
      <c r="FP91" s="323"/>
      <c r="FQ91" s="323"/>
      <c r="FR91" s="323"/>
      <c r="FS91" s="323"/>
      <c r="FT91" s="323"/>
      <c r="FU91" s="323"/>
      <c r="FV91" s="323"/>
      <c r="FW91" s="323"/>
      <c r="FX91" s="323"/>
      <c r="FY91" s="323"/>
      <c r="FZ91" s="323"/>
      <c r="GA91" s="323"/>
      <c r="GB91" s="323"/>
      <c r="GC91" s="323"/>
      <c r="GD91" s="323"/>
      <c r="GE91" s="323"/>
      <c r="GF91" s="323"/>
      <c r="GG91" s="323"/>
      <c r="GH91" s="323"/>
      <c r="GI91" s="323"/>
      <c r="GJ91" s="323"/>
      <c r="GK91" s="323"/>
      <c r="GL91" s="323"/>
      <c r="GM91" s="323"/>
      <c r="GN91" s="323"/>
      <c r="GO91" s="323"/>
      <c r="GP91" s="323"/>
      <c r="GQ91" s="323"/>
      <c r="GR91" s="323"/>
      <c r="GS91" s="323"/>
      <c r="GT91" s="323"/>
      <c r="GU91" s="323"/>
      <c r="GV91" s="323"/>
      <c r="GW91" s="323"/>
      <c r="GX91" s="323"/>
      <c r="GY91" s="323"/>
      <c r="GZ91" s="323"/>
    </row>
    <row r="92" spans="1:208" ht="27" customHeight="1">
      <c r="A92" s="507">
        <f>A86+1</f>
        <v>12</v>
      </c>
      <c r="B92" s="555" t="s">
        <v>773</v>
      </c>
      <c r="C92" s="547"/>
      <c r="D92" s="316"/>
      <c r="E92" s="324"/>
      <c r="F92" s="316"/>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c r="CB92" s="323"/>
      <c r="CC92" s="323"/>
      <c r="CD92" s="323"/>
      <c r="CE92" s="323"/>
      <c r="CF92" s="323"/>
      <c r="CG92" s="323"/>
      <c r="CH92" s="323"/>
      <c r="CI92" s="323"/>
      <c r="CJ92" s="323"/>
      <c r="CK92" s="323"/>
      <c r="CL92" s="323"/>
      <c r="CM92" s="323"/>
      <c r="CN92" s="323"/>
      <c r="CO92" s="323"/>
      <c r="CP92" s="323"/>
      <c r="CQ92" s="323"/>
      <c r="CR92" s="323"/>
      <c r="CS92" s="323"/>
      <c r="CT92" s="323"/>
      <c r="CU92" s="323"/>
      <c r="CV92" s="323"/>
      <c r="CW92" s="323"/>
      <c r="CX92" s="323"/>
      <c r="CY92" s="323"/>
      <c r="CZ92" s="323"/>
      <c r="DA92" s="323"/>
      <c r="DB92" s="323"/>
      <c r="DC92" s="323"/>
      <c r="DD92" s="323"/>
      <c r="DE92" s="323"/>
      <c r="DF92" s="323"/>
      <c r="DG92" s="323"/>
      <c r="DH92" s="323"/>
      <c r="DI92" s="323"/>
      <c r="DJ92" s="323"/>
      <c r="DK92" s="323"/>
      <c r="DL92" s="323"/>
      <c r="DM92" s="323"/>
      <c r="DN92" s="323"/>
      <c r="DO92" s="323"/>
      <c r="DP92" s="323"/>
      <c r="DQ92" s="323"/>
      <c r="DR92" s="323"/>
      <c r="DS92" s="323"/>
      <c r="DT92" s="323"/>
      <c r="DU92" s="323"/>
      <c r="DV92" s="323"/>
      <c r="DW92" s="323"/>
      <c r="DX92" s="323"/>
      <c r="DY92" s="323"/>
      <c r="DZ92" s="323"/>
      <c r="EA92" s="323"/>
      <c r="EB92" s="323"/>
      <c r="EC92" s="323"/>
      <c r="ED92" s="323"/>
      <c r="EE92" s="323"/>
      <c r="EF92" s="323"/>
      <c r="EG92" s="323"/>
      <c r="EH92" s="323"/>
      <c r="EI92" s="323"/>
      <c r="EJ92" s="323"/>
      <c r="EK92" s="323"/>
      <c r="EL92" s="323"/>
      <c r="EM92" s="323"/>
      <c r="EN92" s="323"/>
      <c r="EO92" s="323"/>
      <c r="EP92" s="323"/>
      <c r="EQ92" s="323"/>
      <c r="ER92" s="323"/>
      <c r="ES92" s="323"/>
      <c r="ET92" s="323"/>
      <c r="EU92" s="323"/>
      <c r="EV92" s="323"/>
      <c r="EW92" s="323"/>
      <c r="EX92" s="323"/>
      <c r="EY92" s="323"/>
      <c r="EZ92" s="323"/>
      <c r="FA92" s="323"/>
      <c r="FB92" s="323"/>
      <c r="FC92" s="323"/>
      <c r="FD92" s="323"/>
      <c r="FE92" s="323"/>
      <c r="FF92" s="323"/>
      <c r="FG92" s="323"/>
      <c r="FH92" s="323"/>
      <c r="FI92" s="323"/>
      <c r="FJ92" s="323"/>
      <c r="FK92" s="323"/>
      <c r="FL92" s="323"/>
      <c r="FM92" s="323"/>
      <c r="FN92" s="323"/>
      <c r="FO92" s="323"/>
      <c r="FP92" s="323"/>
      <c r="FQ92" s="323"/>
      <c r="FR92" s="323"/>
      <c r="FS92" s="323"/>
      <c r="FT92" s="323"/>
      <c r="FU92" s="323"/>
      <c r="FV92" s="323"/>
      <c r="FW92" s="323"/>
      <c r="FX92" s="323"/>
      <c r="FY92" s="323"/>
      <c r="FZ92" s="323"/>
      <c r="GA92" s="323"/>
      <c r="GB92" s="323"/>
      <c r="GC92" s="323"/>
      <c r="GD92" s="323"/>
      <c r="GE92" s="323"/>
      <c r="GF92" s="323"/>
      <c r="GG92" s="323"/>
      <c r="GH92" s="323"/>
      <c r="GI92" s="323"/>
      <c r="GJ92" s="323"/>
      <c r="GK92" s="323"/>
      <c r="GL92" s="323"/>
      <c r="GM92" s="323"/>
      <c r="GN92" s="323"/>
      <c r="GO92" s="323"/>
      <c r="GP92" s="323"/>
      <c r="GQ92" s="323"/>
      <c r="GR92" s="323"/>
      <c r="GS92" s="323"/>
      <c r="GT92" s="323"/>
      <c r="GU92" s="323"/>
      <c r="GV92" s="323"/>
      <c r="GW92" s="323"/>
      <c r="GX92" s="323"/>
      <c r="GY92" s="323"/>
      <c r="GZ92" s="323"/>
    </row>
    <row r="93" spans="1:208" ht="62.25" customHeight="1">
      <c r="A93" s="507"/>
      <c r="B93" s="555" t="s">
        <v>866</v>
      </c>
      <c r="C93" s="547"/>
      <c r="D93" s="316"/>
      <c r="E93" s="324"/>
      <c r="F93" s="316"/>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323"/>
      <c r="CK93" s="323"/>
      <c r="CL93" s="323"/>
      <c r="CM93" s="323"/>
      <c r="CN93" s="323"/>
      <c r="CO93" s="323"/>
      <c r="CP93" s="323"/>
      <c r="CQ93" s="323"/>
      <c r="CR93" s="323"/>
      <c r="CS93" s="323"/>
      <c r="CT93" s="323"/>
      <c r="CU93" s="323"/>
      <c r="CV93" s="323"/>
      <c r="CW93" s="323"/>
      <c r="CX93" s="323"/>
      <c r="CY93" s="323"/>
      <c r="CZ93" s="323"/>
      <c r="DA93" s="323"/>
      <c r="DB93" s="323"/>
      <c r="DC93" s="323"/>
      <c r="DD93" s="323"/>
      <c r="DE93" s="323"/>
      <c r="DF93" s="323"/>
      <c r="DG93" s="323"/>
      <c r="DH93" s="323"/>
      <c r="DI93" s="323"/>
      <c r="DJ93" s="323"/>
      <c r="DK93" s="323"/>
      <c r="DL93" s="323"/>
      <c r="DM93" s="323"/>
      <c r="DN93" s="323"/>
      <c r="DO93" s="323"/>
      <c r="DP93" s="323"/>
      <c r="DQ93" s="323"/>
      <c r="DR93" s="323"/>
      <c r="DS93" s="323"/>
      <c r="DT93" s="323"/>
      <c r="DU93" s="323"/>
      <c r="DV93" s="323"/>
      <c r="DW93" s="323"/>
      <c r="DX93" s="323"/>
      <c r="DY93" s="323"/>
      <c r="DZ93" s="323"/>
      <c r="EA93" s="323"/>
      <c r="EB93" s="323"/>
      <c r="EC93" s="323"/>
      <c r="ED93" s="323"/>
      <c r="EE93" s="323"/>
      <c r="EF93" s="323"/>
      <c r="EG93" s="323"/>
      <c r="EH93" s="323"/>
      <c r="EI93" s="323"/>
      <c r="EJ93" s="323"/>
      <c r="EK93" s="323"/>
      <c r="EL93" s="323"/>
      <c r="EM93" s="323"/>
      <c r="EN93" s="323"/>
      <c r="EO93" s="323"/>
      <c r="EP93" s="323"/>
      <c r="EQ93" s="323"/>
      <c r="ER93" s="323"/>
      <c r="ES93" s="323"/>
      <c r="ET93" s="323"/>
      <c r="EU93" s="323"/>
      <c r="EV93" s="323"/>
      <c r="EW93" s="323"/>
      <c r="EX93" s="323"/>
      <c r="EY93" s="323"/>
      <c r="EZ93" s="323"/>
      <c r="FA93" s="323"/>
      <c r="FB93" s="323"/>
      <c r="FC93" s="323"/>
      <c r="FD93" s="323"/>
      <c r="FE93" s="323"/>
      <c r="FF93" s="323"/>
      <c r="FG93" s="323"/>
      <c r="FH93" s="323"/>
      <c r="FI93" s="323"/>
      <c r="FJ93" s="323"/>
      <c r="FK93" s="323"/>
      <c r="FL93" s="323"/>
      <c r="FM93" s="323"/>
      <c r="FN93" s="323"/>
      <c r="FO93" s="323"/>
      <c r="FP93" s="323"/>
      <c r="FQ93" s="323"/>
      <c r="FR93" s="323"/>
      <c r="FS93" s="323"/>
      <c r="FT93" s="323"/>
      <c r="FU93" s="323"/>
      <c r="FV93" s="323"/>
      <c r="FW93" s="323"/>
      <c r="FX93" s="323"/>
      <c r="FY93" s="323"/>
      <c r="FZ93" s="323"/>
      <c r="GA93" s="323"/>
      <c r="GB93" s="323"/>
      <c r="GC93" s="323"/>
      <c r="GD93" s="323"/>
      <c r="GE93" s="323"/>
      <c r="GF93" s="323"/>
      <c r="GG93" s="323"/>
      <c r="GH93" s="323"/>
      <c r="GI93" s="323"/>
      <c r="GJ93" s="323"/>
      <c r="GK93" s="323"/>
      <c r="GL93" s="323"/>
      <c r="GM93" s="323"/>
      <c r="GN93" s="323"/>
      <c r="GO93" s="323"/>
      <c r="GP93" s="323"/>
      <c r="GQ93" s="323"/>
      <c r="GR93" s="323"/>
      <c r="GS93" s="323"/>
      <c r="GT93" s="323"/>
      <c r="GU93" s="323"/>
      <c r="GV93" s="323"/>
      <c r="GW93" s="323"/>
      <c r="GX93" s="323"/>
      <c r="GY93" s="323"/>
      <c r="GZ93" s="323"/>
    </row>
    <row r="94" spans="1:208" ht="12.75">
      <c r="A94" s="507"/>
      <c r="B94" s="338" t="s">
        <v>482</v>
      </c>
      <c r="C94" s="547"/>
      <c r="D94" s="316"/>
      <c r="E94" s="324"/>
      <c r="F94" s="316"/>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323"/>
      <c r="CE94" s="323"/>
      <c r="CF94" s="323"/>
      <c r="CG94" s="323"/>
      <c r="CH94" s="323"/>
      <c r="CI94" s="323"/>
      <c r="CJ94" s="323"/>
      <c r="CK94" s="323"/>
      <c r="CL94" s="323"/>
      <c r="CM94" s="323"/>
      <c r="CN94" s="323"/>
      <c r="CO94" s="323"/>
      <c r="CP94" s="323"/>
      <c r="CQ94" s="323"/>
      <c r="CR94" s="323"/>
      <c r="CS94" s="323"/>
      <c r="CT94" s="323"/>
      <c r="CU94" s="323"/>
      <c r="CV94" s="323"/>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323"/>
      <c r="GW94" s="323"/>
      <c r="GX94" s="323"/>
      <c r="GY94" s="323"/>
      <c r="GZ94" s="323"/>
    </row>
    <row r="95" spans="1:208" ht="12.75">
      <c r="A95" s="507"/>
      <c r="B95" s="338" t="s">
        <v>483</v>
      </c>
      <c r="C95" s="394" t="s">
        <v>117</v>
      </c>
      <c r="D95" s="338">
        <v>500</v>
      </c>
      <c r="E95" s="329"/>
      <c r="F95" s="328">
        <f t="shared" ref="F95:F96" si="4">ROUND(D95*E95,2)</f>
        <v>0</v>
      </c>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323"/>
      <c r="CE95" s="323"/>
      <c r="CF95" s="323"/>
      <c r="CG95" s="323"/>
      <c r="CH95" s="323"/>
      <c r="CI95" s="323"/>
      <c r="CJ95" s="323"/>
      <c r="CK95" s="323"/>
      <c r="CL95" s="323"/>
      <c r="CM95" s="323"/>
      <c r="CN95" s="323"/>
      <c r="CO95" s="323"/>
      <c r="CP95" s="323"/>
      <c r="CQ95" s="323"/>
      <c r="CR95" s="323"/>
      <c r="CS95" s="323"/>
      <c r="CT95" s="323"/>
      <c r="CU95" s="323"/>
      <c r="CV95" s="323"/>
      <c r="CW95" s="323"/>
      <c r="CX95" s="323"/>
      <c r="CY95" s="323"/>
      <c r="CZ95" s="323"/>
      <c r="DA95" s="323"/>
      <c r="DB95" s="323"/>
      <c r="DC95" s="323"/>
      <c r="DD95" s="323"/>
      <c r="DE95" s="323"/>
      <c r="DF95" s="323"/>
      <c r="DG95" s="323"/>
      <c r="DH95" s="323"/>
      <c r="DI95" s="323"/>
      <c r="DJ95" s="323"/>
      <c r="DK95" s="323"/>
      <c r="DL95" s="323"/>
      <c r="DM95" s="323"/>
      <c r="DN95" s="323"/>
      <c r="DO95" s="323"/>
      <c r="DP95" s="323"/>
      <c r="DQ95" s="323"/>
      <c r="DR95" s="323"/>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3"/>
      <c r="FF95" s="323"/>
      <c r="FG95" s="323"/>
      <c r="FH95" s="323"/>
      <c r="FI95" s="323"/>
      <c r="FJ95" s="323"/>
      <c r="FK95" s="323"/>
      <c r="FL95" s="323"/>
      <c r="FM95" s="323"/>
      <c r="FN95" s="323"/>
      <c r="FO95" s="323"/>
      <c r="FP95" s="323"/>
      <c r="FQ95" s="323"/>
      <c r="FR95" s="323"/>
      <c r="FS95" s="323"/>
      <c r="FT95" s="323"/>
      <c r="FU95" s="323"/>
      <c r="FV95" s="323"/>
      <c r="FW95" s="323"/>
      <c r="FX95" s="323"/>
      <c r="FY95" s="323"/>
      <c r="FZ95" s="323"/>
      <c r="GA95" s="323"/>
      <c r="GB95" s="323"/>
      <c r="GC95" s="323"/>
      <c r="GD95" s="323"/>
      <c r="GE95" s="323"/>
      <c r="GF95" s="323"/>
      <c r="GG95" s="323"/>
      <c r="GH95" s="323"/>
      <c r="GI95" s="323"/>
      <c r="GJ95" s="323"/>
      <c r="GK95" s="323"/>
      <c r="GL95" s="323"/>
      <c r="GM95" s="323"/>
      <c r="GN95" s="323"/>
      <c r="GO95" s="323"/>
      <c r="GP95" s="323"/>
      <c r="GQ95" s="323"/>
      <c r="GR95" s="323"/>
      <c r="GS95" s="323"/>
      <c r="GT95" s="323"/>
      <c r="GU95" s="323"/>
      <c r="GV95" s="323"/>
      <c r="GW95" s="323"/>
      <c r="GX95" s="323"/>
      <c r="GY95" s="323"/>
      <c r="GZ95" s="323"/>
    </row>
    <row r="96" spans="1:208" ht="12.75">
      <c r="A96" s="507"/>
      <c r="B96" s="338" t="s">
        <v>484</v>
      </c>
      <c r="C96" s="394" t="s">
        <v>27</v>
      </c>
      <c r="D96" s="338">
        <v>450</v>
      </c>
      <c r="E96" s="329"/>
      <c r="F96" s="328">
        <f t="shared" si="4"/>
        <v>0</v>
      </c>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3"/>
      <c r="CY96" s="323"/>
      <c r="CZ96" s="323"/>
      <c r="DA96" s="323"/>
      <c r="DB96" s="323"/>
      <c r="DC96" s="323"/>
      <c r="DD96" s="323"/>
      <c r="DE96" s="323"/>
      <c r="DF96" s="323"/>
      <c r="DG96" s="323"/>
      <c r="DH96" s="323"/>
      <c r="DI96" s="323"/>
      <c r="DJ96" s="323"/>
      <c r="DK96" s="323"/>
      <c r="DL96" s="323"/>
      <c r="DM96" s="323"/>
      <c r="DN96" s="323"/>
      <c r="DO96" s="323"/>
      <c r="DP96" s="323"/>
      <c r="DQ96" s="323"/>
      <c r="DR96" s="323"/>
      <c r="DS96" s="323"/>
      <c r="DT96" s="323"/>
      <c r="DU96" s="323"/>
      <c r="DV96" s="323"/>
      <c r="DW96" s="323"/>
      <c r="DX96" s="323"/>
      <c r="DY96" s="323"/>
      <c r="DZ96" s="323"/>
      <c r="EA96" s="323"/>
      <c r="EB96" s="323"/>
      <c r="EC96" s="323"/>
      <c r="ED96" s="323"/>
      <c r="EE96" s="323"/>
      <c r="EF96" s="323"/>
      <c r="EG96" s="323"/>
      <c r="EH96" s="323"/>
      <c r="EI96" s="323"/>
      <c r="EJ96" s="323"/>
      <c r="EK96" s="323"/>
      <c r="EL96" s="323"/>
      <c r="EM96" s="323"/>
      <c r="EN96" s="323"/>
      <c r="EO96" s="323"/>
      <c r="EP96" s="323"/>
      <c r="EQ96" s="323"/>
      <c r="ER96" s="323"/>
      <c r="ES96" s="323"/>
      <c r="ET96" s="323"/>
      <c r="EU96" s="323"/>
      <c r="EV96" s="323"/>
      <c r="EW96" s="323"/>
      <c r="EX96" s="323"/>
      <c r="EY96" s="323"/>
      <c r="EZ96" s="323"/>
      <c r="FA96" s="323"/>
      <c r="FB96" s="323"/>
      <c r="FC96" s="323"/>
      <c r="FD96" s="323"/>
      <c r="FE96" s="323"/>
      <c r="FF96" s="323"/>
      <c r="FG96" s="323"/>
      <c r="FH96" s="323"/>
      <c r="FI96" s="323"/>
      <c r="FJ96" s="323"/>
      <c r="FK96" s="323"/>
      <c r="FL96" s="323"/>
      <c r="FM96" s="323"/>
      <c r="FN96" s="323"/>
      <c r="FO96" s="323"/>
      <c r="FP96" s="323"/>
      <c r="FQ96" s="323"/>
      <c r="FR96" s="323"/>
      <c r="FS96" s="323"/>
      <c r="FT96" s="323"/>
      <c r="FU96" s="323"/>
      <c r="FV96" s="323"/>
      <c r="FW96" s="323"/>
      <c r="FX96" s="323"/>
      <c r="FY96" s="323"/>
      <c r="FZ96" s="323"/>
      <c r="GA96" s="323"/>
      <c r="GB96" s="323"/>
      <c r="GC96" s="323"/>
      <c r="GD96" s="323"/>
      <c r="GE96" s="323"/>
      <c r="GF96" s="323"/>
      <c r="GG96" s="323"/>
      <c r="GH96" s="323"/>
      <c r="GI96" s="323"/>
      <c r="GJ96" s="323"/>
      <c r="GK96" s="323"/>
      <c r="GL96" s="323"/>
      <c r="GM96" s="323"/>
      <c r="GN96" s="323"/>
      <c r="GO96" s="323"/>
      <c r="GP96" s="323"/>
      <c r="GQ96" s="323"/>
      <c r="GR96" s="323"/>
      <c r="GS96" s="323"/>
      <c r="GT96" s="323"/>
      <c r="GU96" s="323"/>
      <c r="GV96" s="323"/>
      <c r="GW96" s="323"/>
      <c r="GX96" s="323"/>
      <c r="GY96" s="323"/>
      <c r="GZ96" s="323"/>
    </row>
    <row r="97" spans="1:208" ht="12.75">
      <c r="A97" s="507"/>
      <c r="B97" s="338"/>
      <c r="C97" s="547"/>
      <c r="D97" s="316"/>
      <c r="E97" s="324"/>
      <c r="F97" s="316"/>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323"/>
      <c r="EA97" s="323"/>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323"/>
      <c r="GA97" s="323"/>
      <c r="GB97" s="323"/>
      <c r="GC97" s="323"/>
      <c r="GD97" s="323"/>
      <c r="GE97" s="323"/>
      <c r="GF97" s="323"/>
      <c r="GG97" s="323"/>
      <c r="GH97" s="323"/>
      <c r="GI97" s="323"/>
      <c r="GJ97" s="323"/>
      <c r="GK97" s="323"/>
      <c r="GL97" s="323"/>
      <c r="GM97" s="323"/>
      <c r="GN97" s="323"/>
      <c r="GO97" s="323"/>
      <c r="GP97" s="323"/>
      <c r="GQ97" s="323"/>
      <c r="GR97" s="323"/>
      <c r="GS97" s="323"/>
      <c r="GT97" s="323"/>
      <c r="GU97" s="323"/>
      <c r="GV97" s="323"/>
      <c r="GW97" s="323"/>
      <c r="GX97" s="323"/>
      <c r="GY97" s="323"/>
      <c r="GZ97" s="323"/>
    </row>
    <row r="98" spans="1:208" ht="12.75">
      <c r="A98" s="322"/>
      <c r="B98" s="321"/>
      <c r="C98" s="320"/>
      <c r="D98" s="319"/>
      <c r="E98" s="500"/>
      <c r="F98" s="318"/>
    </row>
    <row r="99" spans="1:208" ht="12.75">
      <c r="A99" s="317" t="str">
        <f>A1</f>
        <v>A. 8.</v>
      </c>
      <c r="B99" s="664" t="s">
        <v>377</v>
      </c>
      <c r="C99" s="664"/>
      <c r="D99" s="501"/>
      <c r="E99" s="380"/>
      <c r="F99" s="502">
        <f>SUM(F7:F98)</f>
        <v>0</v>
      </c>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315"/>
      <c r="BR99" s="315"/>
      <c r="BS99" s="315"/>
      <c r="BT99" s="315"/>
      <c r="BU99" s="315"/>
      <c r="BV99" s="315"/>
      <c r="BW99" s="315"/>
      <c r="BX99" s="315"/>
      <c r="BY99" s="315"/>
      <c r="BZ99" s="315"/>
      <c r="CA99" s="315"/>
      <c r="CB99" s="315"/>
      <c r="CC99" s="315"/>
      <c r="CD99" s="315"/>
      <c r="CE99" s="315"/>
      <c r="CF99" s="315"/>
      <c r="CG99" s="315"/>
      <c r="CH99" s="315"/>
      <c r="CI99" s="315"/>
      <c r="CJ99" s="315"/>
      <c r="CK99" s="315"/>
      <c r="CL99" s="315"/>
      <c r="CM99" s="315"/>
      <c r="CN99" s="315"/>
      <c r="CO99" s="315"/>
      <c r="CP99" s="315"/>
      <c r="CQ99" s="315"/>
      <c r="CR99" s="315"/>
      <c r="CS99" s="315"/>
      <c r="CT99" s="315"/>
      <c r="CU99" s="315"/>
      <c r="CV99" s="315"/>
      <c r="CW99" s="315"/>
      <c r="CX99" s="315"/>
      <c r="CY99" s="315"/>
      <c r="CZ99" s="315"/>
      <c r="DA99" s="315"/>
      <c r="DB99" s="315"/>
      <c r="DC99" s="315"/>
      <c r="DD99" s="315"/>
      <c r="DE99" s="315"/>
      <c r="DF99" s="315"/>
      <c r="DG99" s="315"/>
      <c r="DH99" s="315"/>
      <c r="DI99" s="315"/>
      <c r="DJ99" s="315"/>
      <c r="DK99" s="315"/>
      <c r="DL99" s="315"/>
      <c r="DM99" s="315"/>
      <c r="DN99" s="315"/>
      <c r="DO99" s="315"/>
      <c r="DP99" s="315"/>
      <c r="DQ99" s="315"/>
      <c r="DR99" s="315"/>
      <c r="DS99" s="315"/>
      <c r="DT99" s="315"/>
      <c r="DU99" s="315"/>
      <c r="DV99" s="315"/>
      <c r="DW99" s="315"/>
      <c r="DX99" s="315"/>
      <c r="DY99" s="315"/>
      <c r="DZ99" s="315"/>
      <c r="EA99" s="315"/>
      <c r="EB99" s="315"/>
      <c r="EC99" s="315"/>
      <c r="ED99" s="315"/>
      <c r="EE99" s="315"/>
      <c r="EF99" s="315"/>
      <c r="EG99" s="315"/>
      <c r="EH99" s="315"/>
      <c r="EI99" s="315"/>
      <c r="EJ99" s="315"/>
      <c r="EK99" s="315"/>
      <c r="EL99" s="315"/>
      <c r="EM99" s="315"/>
      <c r="EN99" s="315"/>
      <c r="EO99" s="315"/>
      <c r="EP99" s="315"/>
      <c r="EQ99" s="315"/>
      <c r="ER99" s="315"/>
      <c r="ES99" s="315"/>
      <c r="ET99" s="315"/>
      <c r="EU99" s="315"/>
      <c r="EV99" s="315"/>
      <c r="EW99" s="315"/>
      <c r="EX99" s="315"/>
      <c r="EY99" s="315"/>
      <c r="EZ99" s="315"/>
      <c r="FA99" s="315"/>
      <c r="FB99" s="315"/>
      <c r="FC99" s="315"/>
      <c r="FD99" s="315"/>
      <c r="FE99" s="315"/>
      <c r="FF99" s="315"/>
      <c r="FG99" s="315"/>
      <c r="FH99" s="315"/>
      <c r="FI99" s="315"/>
      <c r="FJ99" s="315"/>
      <c r="FK99" s="315"/>
      <c r="FL99" s="315"/>
      <c r="FM99" s="315"/>
      <c r="FN99" s="315"/>
      <c r="FO99" s="315"/>
      <c r="FP99" s="315"/>
      <c r="FQ99" s="315"/>
      <c r="FR99" s="315"/>
      <c r="FS99" s="315"/>
      <c r="FT99" s="315"/>
      <c r="FU99" s="315"/>
      <c r="FV99" s="315"/>
      <c r="FW99" s="315"/>
      <c r="FX99" s="315"/>
      <c r="FY99" s="315"/>
      <c r="FZ99" s="315"/>
      <c r="GA99" s="315"/>
      <c r="GB99" s="315"/>
      <c r="GC99" s="315"/>
      <c r="GD99" s="315"/>
      <c r="GE99" s="315"/>
      <c r="GF99" s="315"/>
      <c r="GG99" s="315"/>
      <c r="GH99" s="315"/>
      <c r="GI99" s="315"/>
      <c r="GJ99" s="315"/>
      <c r="GK99" s="315"/>
      <c r="GL99" s="315"/>
      <c r="GM99" s="315"/>
      <c r="GN99" s="315"/>
      <c r="GO99" s="315"/>
      <c r="GP99" s="315"/>
      <c r="GQ99" s="315"/>
      <c r="GR99" s="315"/>
      <c r="GS99" s="315"/>
      <c r="GT99" s="315"/>
      <c r="GU99" s="315"/>
      <c r="GV99" s="315"/>
      <c r="GW99" s="315"/>
      <c r="GX99" s="315"/>
      <c r="GY99" s="315"/>
      <c r="GZ99" s="315"/>
    </row>
  </sheetData>
  <sheetProtection algorithmName="SHA-512" hashValue="DBvRblIoOaSHkKILgisKctuHDSkdAkNAgSJIjBcVpobwOHX0ROWzaqYvxfGNFR2fRrjFkEMTT3SzP7/s7muXnA==" saltValue="sMG6hQn4445yO5w70JVNkw==" spinCount="100000" sheet="1" objects="1" scenarios="1"/>
  <mergeCells count="2">
    <mergeCell ref="B3:F3"/>
    <mergeCell ref="B99:C99"/>
  </mergeCells>
  <pageMargins left="0.78740157480314965" right="0" top="0.86614173228346458" bottom="0.86614173228346458" header="0.39370078740157483" footer="0.31496062992125984"/>
  <pageSetup paperSize="9" orientation="portrait" r:id="rId1"/>
  <headerFooter alignWithMargins="0">
    <oddHeader>&amp;L&amp;"-,Uobičajeno"&amp;8&amp;K01+040INVESTITOR: HRVATSKI POVIJESNI MUZEJ
GRAĐEVINA: Palača Vojković-Oršić-Kulmer-Rauch, Matoševa 9, Zagreb&amp;R&amp;"-,Uobičajeno"&amp;K01+041PROJEKT OBNOVE KONSTRUKCIJE ZGRADE - Z.O.P. 01/22
T R O Š K O V N I K</oddHeader>
    <oddFooter>&amp;L&amp;"-,Uobičajeno"&amp;K01+040
Glavni projektant: Martina Vujasinović, mag. ind. aedif.
INTRADOS PROJEKT d.o.o., Zagreb, ožujak 2022.&amp;R&amp;"-,Uobičajeno"&amp;K01+040str.: A 8.&amp;P</oddFooter>
  </headerFooter>
  <rowBreaks count="3" manualBreakCount="3">
    <brk id="24" max="16383" man="1"/>
    <brk id="51" max="16383" man="1"/>
    <brk id="84"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A34"/>
  <sheetViews>
    <sheetView view="pageBreakPreview" zoomScaleNormal="100" zoomScaleSheetLayoutView="100" workbookViewId="0">
      <selection activeCell="B7" sqref="B7"/>
    </sheetView>
  </sheetViews>
  <sheetFormatPr defaultColWidth="9.140625" defaultRowHeight="12"/>
  <cols>
    <col min="1" max="1" width="7.28515625" style="140" customWidth="1"/>
    <col min="2" max="2" width="40.7109375" style="398" customWidth="1"/>
    <col min="3" max="3" width="7.28515625" style="122" customWidth="1"/>
    <col min="4" max="4" width="9.5703125" style="152" customWidth="1"/>
    <col min="5" max="5" width="10.7109375" style="152" customWidth="1"/>
    <col min="6" max="6" width="14" style="152" customWidth="1"/>
    <col min="7" max="16384" width="9.140625" style="119"/>
  </cols>
  <sheetData>
    <row r="1" spans="1:6" s="114" customFormat="1" ht="12.75">
      <c r="A1" s="145" t="s">
        <v>571</v>
      </c>
      <c r="B1" s="404" t="s">
        <v>123</v>
      </c>
      <c r="C1" s="118"/>
      <c r="D1" s="405"/>
      <c r="E1" s="405"/>
      <c r="F1" s="405"/>
    </row>
    <row r="3" spans="1:6" ht="25.9" customHeight="1">
      <c r="A3" s="168"/>
      <c r="B3" s="657" t="s">
        <v>382</v>
      </c>
      <c r="C3" s="657"/>
      <c r="D3" s="657"/>
      <c r="E3" s="657"/>
      <c r="F3" s="657"/>
    </row>
    <row r="4" spans="1:6" s="123" customFormat="1">
      <c r="A4" s="124"/>
      <c r="B4" s="124"/>
      <c r="C4" s="124"/>
      <c r="D4" s="124"/>
      <c r="E4" s="124"/>
      <c r="F4" s="124"/>
    </row>
    <row r="5" spans="1:6" s="123" customFormat="1" ht="11.45" customHeight="1">
      <c r="A5" s="167" t="s">
        <v>355</v>
      </c>
      <c r="B5" s="124" t="s">
        <v>351</v>
      </c>
      <c r="C5" s="124" t="s">
        <v>356</v>
      </c>
      <c r="D5" s="126" t="s">
        <v>352</v>
      </c>
      <c r="E5" s="126" t="s">
        <v>353</v>
      </c>
      <c r="F5" s="126" t="s">
        <v>354</v>
      </c>
    </row>
    <row r="6" spans="1:6">
      <c r="A6" s="119"/>
      <c r="B6" s="132"/>
      <c r="C6" s="120"/>
      <c r="D6" s="406"/>
      <c r="E6" s="406"/>
      <c r="F6" s="406"/>
    </row>
    <row r="7" spans="1:6" s="331" customFormat="1" ht="36">
      <c r="A7" s="508">
        <v>1</v>
      </c>
      <c r="B7" s="555" t="s">
        <v>774</v>
      </c>
      <c r="D7" s="407"/>
      <c r="E7" s="462"/>
      <c r="F7" s="395"/>
    </row>
    <row r="8" spans="1:6" s="331" customFormat="1" ht="24">
      <c r="A8" s="508"/>
      <c r="B8" s="555" t="s">
        <v>189</v>
      </c>
      <c r="D8" s="407"/>
      <c r="E8" s="462"/>
      <c r="F8" s="395"/>
    </row>
    <row r="9" spans="1:6" s="331" customFormat="1" ht="24">
      <c r="A9" s="508"/>
      <c r="B9" s="555" t="s">
        <v>775</v>
      </c>
      <c r="D9" s="407"/>
      <c r="E9" s="462"/>
      <c r="F9" s="395"/>
    </row>
    <row r="10" spans="1:6" s="331" customFormat="1" ht="29.25" customHeight="1">
      <c r="A10" s="508"/>
      <c r="B10" s="555" t="s">
        <v>634</v>
      </c>
      <c r="D10" s="407"/>
      <c r="E10" s="462"/>
      <c r="F10" s="395"/>
    </row>
    <row r="11" spans="1:6" s="331" customFormat="1" ht="12.75">
      <c r="A11" s="508"/>
      <c r="B11" s="555" t="s">
        <v>161</v>
      </c>
      <c r="D11" s="407"/>
      <c r="E11" s="462"/>
      <c r="F11" s="395"/>
    </row>
    <row r="12" spans="1:6" s="331" customFormat="1" ht="52.5" customHeight="1">
      <c r="A12" s="508"/>
      <c r="B12" s="555" t="s">
        <v>186</v>
      </c>
      <c r="D12" s="407"/>
      <c r="E12" s="462"/>
      <c r="F12" s="395"/>
    </row>
    <row r="13" spans="1:6" s="331" customFormat="1" ht="36">
      <c r="A13" s="508"/>
      <c r="B13" s="555" t="s">
        <v>162</v>
      </c>
      <c r="D13" s="407"/>
      <c r="E13" s="462"/>
      <c r="F13" s="395"/>
    </row>
    <row r="14" spans="1:6" s="331" customFormat="1" ht="36">
      <c r="A14" s="508"/>
      <c r="B14" s="555" t="s">
        <v>163</v>
      </c>
      <c r="D14" s="407"/>
      <c r="E14" s="462"/>
      <c r="F14" s="395"/>
    </row>
    <row r="15" spans="1:6" s="331" customFormat="1" ht="12.75">
      <c r="A15" s="508"/>
      <c r="B15" s="555" t="s">
        <v>164</v>
      </c>
      <c r="D15" s="407"/>
      <c r="E15" s="462"/>
      <c r="F15" s="395"/>
    </row>
    <row r="16" spans="1:6" s="331" customFormat="1" ht="12.75">
      <c r="A16" s="508"/>
      <c r="B16" s="555" t="s">
        <v>165</v>
      </c>
      <c r="D16" s="407"/>
      <c r="E16" s="462"/>
      <c r="F16" s="395"/>
    </row>
    <row r="17" spans="1:235" s="331" customFormat="1" ht="39" customHeight="1">
      <c r="A17" s="508"/>
      <c r="B17" s="555" t="s">
        <v>166</v>
      </c>
      <c r="D17" s="407"/>
      <c r="E17" s="462"/>
      <c r="F17" s="395"/>
    </row>
    <row r="18" spans="1:235" s="331" customFormat="1" ht="76.5" customHeight="1">
      <c r="A18" s="508"/>
      <c r="B18" s="555" t="s">
        <v>472</v>
      </c>
      <c r="D18" s="407"/>
      <c r="E18" s="462"/>
      <c r="F18" s="395"/>
    </row>
    <row r="19" spans="1:235" s="331" customFormat="1" ht="12.75">
      <c r="A19" s="508"/>
      <c r="B19" s="555" t="s">
        <v>167</v>
      </c>
      <c r="C19" s="318"/>
      <c r="E19" s="462"/>
      <c r="F19" s="395"/>
    </row>
    <row r="20" spans="1:235" s="331" customFormat="1" ht="12.75">
      <c r="A20" s="508"/>
      <c r="B20" s="600" t="s">
        <v>776</v>
      </c>
      <c r="C20" s="318" t="s">
        <v>117</v>
      </c>
      <c r="D20" s="395">
        <v>4750</v>
      </c>
      <c r="E20" s="329"/>
      <c r="F20" s="338">
        <f>ROUND(D20*E20,2)</f>
        <v>0</v>
      </c>
    </row>
    <row r="21" spans="1:235" s="331" customFormat="1" ht="12.75">
      <c r="A21" s="508"/>
      <c r="B21" s="601" t="s">
        <v>777</v>
      </c>
      <c r="C21" s="331" t="s">
        <v>117</v>
      </c>
      <c r="D21" s="395">
        <v>500</v>
      </c>
      <c r="E21" s="329"/>
      <c r="F21" s="338">
        <f>ROUND(D21*E21,2)</f>
        <v>0</v>
      </c>
    </row>
    <row r="22" spans="1:235" s="331" customFormat="1" ht="12.75">
      <c r="A22" s="508"/>
      <c r="B22" s="601" t="s">
        <v>552</v>
      </c>
      <c r="C22" s="331" t="s">
        <v>117</v>
      </c>
      <c r="D22" s="395">
        <v>260</v>
      </c>
      <c r="E22" s="329"/>
      <c r="F22" s="338">
        <f>ROUND(D22*E22,2)</f>
        <v>0</v>
      </c>
    </row>
    <row r="23" spans="1:235" s="331" customFormat="1" ht="24">
      <c r="A23" s="508"/>
      <c r="B23" s="601" t="s">
        <v>402</v>
      </c>
      <c r="D23" s="395"/>
      <c r="E23" s="329"/>
      <c r="F23" s="338"/>
    </row>
    <row r="24" spans="1:235" s="331" customFormat="1" ht="12.75">
      <c r="A24" s="508"/>
      <c r="B24" s="601"/>
      <c r="D24" s="395"/>
      <c r="E24" s="329"/>
      <c r="F24" s="338"/>
    </row>
    <row r="25" spans="1:235" s="331" customFormat="1" ht="25.15" customHeight="1">
      <c r="A25" s="508">
        <f>A7+1</f>
        <v>2</v>
      </c>
      <c r="B25" s="123" t="s">
        <v>779</v>
      </c>
      <c r="C25" s="123"/>
      <c r="D25" s="408"/>
      <c r="E25" s="463"/>
      <c r="F25" s="328"/>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row>
    <row r="26" spans="1:235" s="331" customFormat="1" ht="75.75" customHeight="1">
      <c r="A26" s="508"/>
      <c r="B26" s="123" t="s">
        <v>553</v>
      </c>
      <c r="C26" s="123"/>
      <c r="D26" s="408"/>
      <c r="E26" s="463"/>
      <c r="F26" s="328"/>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row>
    <row r="27" spans="1:235" s="331" customFormat="1" ht="12.75">
      <c r="A27" s="508"/>
      <c r="B27" s="123"/>
      <c r="C27" s="409" t="s">
        <v>42</v>
      </c>
      <c r="D27" s="328">
        <v>6</v>
      </c>
      <c r="E27" s="463"/>
      <c r="F27" s="338">
        <f>ROUND(D27*E27,2)</f>
        <v>0</v>
      </c>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row>
    <row r="28" spans="1:235" s="331" customFormat="1" ht="12.75">
      <c r="A28" s="508"/>
      <c r="B28" s="123"/>
      <c r="C28" s="409"/>
      <c r="D28" s="328"/>
      <c r="E28" s="463"/>
      <c r="F28" s="338"/>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row>
    <row r="29" spans="1:235" s="331" customFormat="1" ht="12.75">
      <c r="A29" s="508">
        <f>A25+1</f>
        <v>3</v>
      </c>
      <c r="B29" s="123" t="s">
        <v>554</v>
      </c>
      <c r="C29" s="123"/>
      <c r="D29" s="408"/>
      <c r="E29" s="463"/>
      <c r="F29" s="328"/>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row>
    <row r="30" spans="1:235" s="331" customFormat="1" ht="88.5" customHeight="1">
      <c r="A30" s="508"/>
      <c r="B30" s="123" t="s">
        <v>778</v>
      </c>
      <c r="C30" s="123"/>
      <c r="D30" s="408"/>
      <c r="E30" s="463"/>
      <c r="F30" s="328"/>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row>
    <row r="31" spans="1:235" s="331" customFormat="1" ht="12.75">
      <c r="A31" s="508"/>
      <c r="B31" s="123"/>
      <c r="C31" s="409" t="s">
        <v>460</v>
      </c>
      <c r="D31" s="328">
        <v>1</v>
      </c>
      <c r="E31" s="463"/>
      <c r="F31" s="338">
        <f>ROUND(D31*E31,2)</f>
        <v>0</v>
      </c>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row>
    <row r="32" spans="1:235" s="331" customFormat="1" ht="12.75">
      <c r="A32" s="508"/>
      <c r="B32" s="123"/>
      <c r="C32" s="409"/>
      <c r="D32" s="328"/>
      <c r="E32" s="463"/>
      <c r="F32" s="338"/>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row>
    <row r="33" spans="1:235" s="331" customFormat="1">
      <c r="A33" s="123"/>
      <c r="B33" s="123"/>
      <c r="C33" s="409"/>
      <c r="D33" s="328"/>
      <c r="E33" s="463"/>
      <c r="F33" s="328"/>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row>
    <row r="34" spans="1:235" ht="12.75">
      <c r="A34" s="401" t="str">
        <f>A1</f>
        <v>A 9.</v>
      </c>
      <c r="B34" s="410" t="s">
        <v>378</v>
      </c>
      <c r="C34" s="411"/>
      <c r="D34" s="412"/>
      <c r="E34" s="161"/>
      <c r="F34" s="413">
        <f>SUM(F7:F33)</f>
        <v>0</v>
      </c>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row>
  </sheetData>
  <sheetProtection algorithmName="SHA-512" hashValue="X/FfOxfK87fhAy4MBqCEJ5j8BpYRqD4Bbxwk9JgTyKBQAlrabSrgJ2WE8eV646PIVtY/JEckOG6G/6/VfRX3hg==" saltValue="Cv9g44BlA0IsRQajoDFNNw==" spinCount="100000" sheet="1" objects="1" scenarios="1"/>
  <mergeCells count="1">
    <mergeCell ref="B3:F3"/>
  </mergeCells>
  <pageMargins left="0.70866141732283472" right="0.70866141732283472" top="0.82677165354330717" bottom="0.9055118110236221" header="0.31496062992125984" footer="0.31496062992125984"/>
  <pageSetup paperSize="9" orientation="portrait" r:id="rId1"/>
  <headerFooter>
    <oddHeader>&amp;L&amp;"-,Uobičajeno"&amp;K01+044INVESTITOR: HRVATSKI POVIJESNI MUZEJ
GRAĐEVINA: Palača Vojković-Oršić-Kulmer-Rauch, Matoševa 9, Zagreb&amp;R&amp;"-,Uobičajeno"&amp;K01+045PROJEKT OBNOVE KONSTRUKCIJE ZGRADE - Z.O.P. 01/22
T R O Š K O V N I K</oddHeader>
    <oddFooter>&amp;L&amp;"-,Uobičajeno"&amp;K01+043
Glavni projektant: Martina Vujasinović, mag. ind. aedif.
INTRADOS PROJEKT d.o.o., Zagreb, ožujak 2022.&amp;R&amp;"-,Uobičajeno"&amp;K01+042str.: A 9.&amp;P</oddFooter>
  </headerFooter>
  <rowBreaks count="1" manualBreakCount="1">
    <brk id="2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178E-2F69-4684-90C6-FCD0D6A2F6EA}">
  <dimension ref="A1:F50"/>
  <sheetViews>
    <sheetView view="pageBreakPreview" zoomScaleNormal="100" zoomScaleSheetLayoutView="100" workbookViewId="0">
      <selection activeCell="F11" sqref="F11"/>
    </sheetView>
  </sheetViews>
  <sheetFormatPr defaultColWidth="9.140625" defaultRowHeight="12"/>
  <cols>
    <col min="1" max="1" width="7.28515625" style="171" customWidth="1"/>
    <col min="2" max="2" width="45.7109375" style="177" customWidth="1"/>
    <col min="3" max="3" width="7.28515625" style="93" customWidth="1"/>
    <col min="4" max="4" width="9.28515625" style="180" customWidth="1"/>
    <col min="5" max="5" width="9.140625" style="190"/>
    <col min="6" max="6" width="12.7109375" style="18" customWidth="1"/>
    <col min="7" max="242" width="9.140625" style="18"/>
    <col min="243" max="243" width="10.85546875" style="18" customWidth="1"/>
    <col min="244" max="244" width="47.85546875" style="18" customWidth="1"/>
    <col min="245" max="245" width="7.28515625" style="18" customWidth="1"/>
    <col min="246" max="246" width="9.28515625" style="18" customWidth="1"/>
    <col min="247" max="247" width="10.7109375" style="18" customWidth="1"/>
    <col min="248" max="248" width="12.7109375" style="18" customWidth="1"/>
    <col min="249" max="498" width="9.140625" style="18"/>
    <col min="499" max="499" width="10.85546875" style="18" customWidth="1"/>
    <col min="500" max="500" width="47.85546875" style="18" customWidth="1"/>
    <col min="501" max="501" width="7.28515625" style="18" customWidth="1"/>
    <col min="502" max="502" width="9.28515625" style="18" customWidth="1"/>
    <col min="503" max="503" width="10.7109375" style="18" customWidth="1"/>
    <col min="504" max="504" width="12.7109375" style="18" customWidth="1"/>
    <col min="505" max="754" width="9.140625" style="18"/>
    <col min="755" max="755" width="10.85546875" style="18" customWidth="1"/>
    <col min="756" max="756" width="47.85546875" style="18" customWidth="1"/>
    <col min="757" max="757" width="7.28515625" style="18" customWidth="1"/>
    <col min="758" max="758" width="9.28515625" style="18" customWidth="1"/>
    <col min="759" max="759" width="10.7109375" style="18" customWidth="1"/>
    <col min="760" max="760" width="12.7109375" style="18" customWidth="1"/>
    <col min="761" max="1010" width="9.140625" style="18"/>
    <col min="1011" max="1011" width="10.85546875" style="18" customWidth="1"/>
    <col min="1012" max="1012" width="47.85546875" style="18" customWidth="1"/>
    <col min="1013" max="1013" width="7.28515625" style="18" customWidth="1"/>
    <col min="1014" max="1014" width="9.28515625" style="18" customWidth="1"/>
    <col min="1015" max="1015" width="10.7109375" style="18" customWidth="1"/>
    <col min="1016" max="1016" width="12.7109375" style="18" customWidth="1"/>
    <col min="1017" max="1266" width="9.140625" style="18"/>
    <col min="1267" max="1267" width="10.85546875" style="18" customWidth="1"/>
    <col min="1268" max="1268" width="47.85546875" style="18" customWidth="1"/>
    <col min="1269" max="1269" width="7.28515625" style="18" customWidth="1"/>
    <col min="1270" max="1270" width="9.28515625" style="18" customWidth="1"/>
    <col min="1271" max="1271" width="10.7109375" style="18" customWidth="1"/>
    <col min="1272" max="1272" width="12.7109375" style="18" customWidth="1"/>
    <col min="1273" max="1522" width="9.140625" style="18"/>
    <col min="1523" max="1523" width="10.85546875" style="18" customWidth="1"/>
    <col min="1524" max="1524" width="47.85546875" style="18" customWidth="1"/>
    <col min="1525" max="1525" width="7.28515625" style="18" customWidth="1"/>
    <col min="1526" max="1526" width="9.28515625" style="18" customWidth="1"/>
    <col min="1527" max="1527" width="10.7109375" style="18" customWidth="1"/>
    <col min="1528" max="1528" width="12.7109375" style="18" customWidth="1"/>
    <col min="1529" max="1778" width="9.140625" style="18"/>
    <col min="1779" max="1779" width="10.85546875" style="18" customWidth="1"/>
    <col min="1780" max="1780" width="47.85546875" style="18" customWidth="1"/>
    <col min="1781" max="1781" width="7.28515625" style="18" customWidth="1"/>
    <col min="1782" max="1782" width="9.28515625" style="18" customWidth="1"/>
    <col min="1783" max="1783" width="10.7109375" style="18" customWidth="1"/>
    <col min="1784" max="1784" width="12.7109375" style="18" customWidth="1"/>
    <col min="1785" max="2034" width="9.140625" style="18"/>
    <col min="2035" max="2035" width="10.85546875" style="18" customWidth="1"/>
    <col min="2036" max="2036" width="47.85546875" style="18" customWidth="1"/>
    <col min="2037" max="2037" width="7.28515625" style="18" customWidth="1"/>
    <col min="2038" max="2038" width="9.28515625" style="18" customWidth="1"/>
    <col min="2039" max="2039" width="10.7109375" style="18" customWidth="1"/>
    <col min="2040" max="2040" width="12.7109375" style="18" customWidth="1"/>
    <col min="2041" max="2290" width="9.140625" style="18"/>
    <col min="2291" max="2291" width="10.85546875" style="18" customWidth="1"/>
    <col min="2292" max="2292" width="47.85546875" style="18" customWidth="1"/>
    <col min="2293" max="2293" width="7.28515625" style="18" customWidth="1"/>
    <col min="2294" max="2294" width="9.28515625" style="18" customWidth="1"/>
    <col min="2295" max="2295" width="10.7109375" style="18" customWidth="1"/>
    <col min="2296" max="2296" width="12.7109375" style="18" customWidth="1"/>
    <col min="2297" max="2546" width="9.140625" style="18"/>
    <col min="2547" max="2547" width="10.85546875" style="18" customWidth="1"/>
    <col min="2548" max="2548" width="47.85546875" style="18" customWidth="1"/>
    <col min="2549" max="2549" width="7.28515625" style="18" customWidth="1"/>
    <col min="2550" max="2550" width="9.28515625" style="18" customWidth="1"/>
    <col min="2551" max="2551" width="10.7109375" style="18" customWidth="1"/>
    <col min="2552" max="2552" width="12.7109375" style="18" customWidth="1"/>
    <col min="2553" max="2802" width="9.140625" style="18"/>
    <col min="2803" max="2803" width="10.85546875" style="18" customWidth="1"/>
    <col min="2804" max="2804" width="47.85546875" style="18" customWidth="1"/>
    <col min="2805" max="2805" width="7.28515625" style="18" customWidth="1"/>
    <col min="2806" max="2806" width="9.28515625" style="18" customWidth="1"/>
    <col min="2807" max="2807" width="10.7109375" style="18" customWidth="1"/>
    <col min="2808" max="2808" width="12.7109375" style="18" customWidth="1"/>
    <col min="2809" max="3058" width="9.140625" style="18"/>
    <col min="3059" max="3059" width="10.85546875" style="18" customWidth="1"/>
    <col min="3060" max="3060" width="47.85546875" style="18" customWidth="1"/>
    <col min="3061" max="3061" width="7.28515625" style="18" customWidth="1"/>
    <col min="3062" max="3062" width="9.28515625" style="18" customWidth="1"/>
    <col min="3063" max="3063" width="10.7109375" style="18" customWidth="1"/>
    <col min="3064" max="3064" width="12.7109375" style="18" customWidth="1"/>
    <col min="3065" max="3314" width="9.140625" style="18"/>
    <col min="3315" max="3315" width="10.85546875" style="18" customWidth="1"/>
    <col min="3316" max="3316" width="47.85546875" style="18" customWidth="1"/>
    <col min="3317" max="3317" width="7.28515625" style="18" customWidth="1"/>
    <col min="3318" max="3318" width="9.28515625" style="18" customWidth="1"/>
    <col min="3319" max="3319" width="10.7109375" style="18" customWidth="1"/>
    <col min="3320" max="3320" width="12.7109375" style="18" customWidth="1"/>
    <col min="3321" max="3570" width="9.140625" style="18"/>
    <col min="3571" max="3571" width="10.85546875" style="18" customWidth="1"/>
    <col min="3572" max="3572" width="47.85546875" style="18" customWidth="1"/>
    <col min="3573" max="3573" width="7.28515625" style="18" customWidth="1"/>
    <col min="3574" max="3574" width="9.28515625" style="18" customWidth="1"/>
    <col min="3575" max="3575" width="10.7109375" style="18" customWidth="1"/>
    <col min="3576" max="3576" width="12.7109375" style="18" customWidth="1"/>
    <col min="3577" max="3826" width="9.140625" style="18"/>
    <col min="3827" max="3827" width="10.85546875" style="18" customWidth="1"/>
    <col min="3828" max="3828" width="47.85546875" style="18" customWidth="1"/>
    <col min="3829" max="3829" width="7.28515625" style="18" customWidth="1"/>
    <col min="3830" max="3830" width="9.28515625" style="18" customWidth="1"/>
    <col min="3831" max="3831" width="10.7109375" style="18" customWidth="1"/>
    <col min="3832" max="3832" width="12.7109375" style="18" customWidth="1"/>
    <col min="3833" max="4082" width="9.140625" style="18"/>
    <col min="4083" max="4083" width="10.85546875" style="18" customWidth="1"/>
    <col min="4084" max="4084" width="47.85546875" style="18" customWidth="1"/>
    <col min="4085" max="4085" width="7.28515625" style="18" customWidth="1"/>
    <col min="4086" max="4086" width="9.28515625" style="18" customWidth="1"/>
    <col min="4087" max="4087" width="10.7109375" style="18" customWidth="1"/>
    <col min="4088" max="4088" width="12.7109375" style="18" customWidth="1"/>
    <col min="4089" max="4338" width="9.140625" style="18"/>
    <col min="4339" max="4339" width="10.85546875" style="18" customWidth="1"/>
    <col min="4340" max="4340" width="47.85546875" style="18" customWidth="1"/>
    <col min="4341" max="4341" width="7.28515625" style="18" customWidth="1"/>
    <col min="4342" max="4342" width="9.28515625" style="18" customWidth="1"/>
    <col min="4343" max="4343" width="10.7109375" style="18" customWidth="1"/>
    <col min="4344" max="4344" width="12.7109375" style="18" customWidth="1"/>
    <col min="4345" max="4594" width="9.140625" style="18"/>
    <col min="4595" max="4595" width="10.85546875" style="18" customWidth="1"/>
    <col min="4596" max="4596" width="47.85546875" style="18" customWidth="1"/>
    <col min="4597" max="4597" width="7.28515625" style="18" customWidth="1"/>
    <col min="4598" max="4598" width="9.28515625" style="18" customWidth="1"/>
    <col min="4599" max="4599" width="10.7109375" style="18" customWidth="1"/>
    <col min="4600" max="4600" width="12.7109375" style="18" customWidth="1"/>
    <col min="4601" max="4850" width="9.140625" style="18"/>
    <col min="4851" max="4851" width="10.85546875" style="18" customWidth="1"/>
    <col min="4852" max="4852" width="47.85546875" style="18" customWidth="1"/>
    <col min="4853" max="4853" width="7.28515625" style="18" customWidth="1"/>
    <col min="4854" max="4854" width="9.28515625" style="18" customWidth="1"/>
    <col min="4855" max="4855" width="10.7109375" style="18" customWidth="1"/>
    <col min="4856" max="4856" width="12.7109375" style="18" customWidth="1"/>
    <col min="4857" max="5106" width="9.140625" style="18"/>
    <col min="5107" max="5107" width="10.85546875" style="18" customWidth="1"/>
    <col min="5108" max="5108" width="47.85546875" style="18" customWidth="1"/>
    <col min="5109" max="5109" width="7.28515625" style="18" customWidth="1"/>
    <col min="5110" max="5110" width="9.28515625" style="18" customWidth="1"/>
    <col min="5111" max="5111" width="10.7109375" style="18" customWidth="1"/>
    <col min="5112" max="5112" width="12.7109375" style="18" customWidth="1"/>
    <col min="5113" max="5362" width="9.140625" style="18"/>
    <col min="5363" max="5363" width="10.85546875" style="18" customWidth="1"/>
    <col min="5364" max="5364" width="47.85546875" style="18" customWidth="1"/>
    <col min="5365" max="5365" width="7.28515625" style="18" customWidth="1"/>
    <col min="5366" max="5366" width="9.28515625" style="18" customWidth="1"/>
    <col min="5367" max="5367" width="10.7109375" style="18" customWidth="1"/>
    <col min="5368" max="5368" width="12.7109375" style="18" customWidth="1"/>
    <col min="5369" max="5618" width="9.140625" style="18"/>
    <col min="5619" max="5619" width="10.85546875" style="18" customWidth="1"/>
    <col min="5620" max="5620" width="47.85546875" style="18" customWidth="1"/>
    <col min="5621" max="5621" width="7.28515625" style="18" customWidth="1"/>
    <col min="5622" max="5622" width="9.28515625" style="18" customWidth="1"/>
    <col min="5623" max="5623" width="10.7109375" style="18" customWidth="1"/>
    <col min="5624" max="5624" width="12.7109375" style="18" customWidth="1"/>
    <col min="5625" max="5874" width="9.140625" style="18"/>
    <col min="5875" max="5875" width="10.85546875" style="18" customWidth="1"/>
    <col min="5876" max="5876" width="47.85546875" style="18" customWidth="1"/>
    <col min="5877" max="5877" width="7.28515625" style="18" customWidth="1"/>
    <col min="5878" max="5878" width="9.28515625" style="18" customWidth="1"/>
    <col min="5879" max="5879" width="10.7109375" style="18" customWidth="1"/>
    <col min="5880" max="5880" width="12.7109375" style="18" customWidth="1"/>
    <col min="5881" max="6130" width="9.140625" style="18"/>
    <col min="6131" max="6131" width="10.85546875" style="18" customWidth="1"/>
    <col min="6132" max="6132" width="47.85546875" style="18" customWidth="1"/>
    <col min="6133" max="6133" width="7.28515625" style="18" customWidth="1"/>
    <col min="6134" max="6134" width="9.28515625" style="18" customWidth="1"/>
    <col min="6135" max="6135" width="10.7109375" style="18" customWidth="1"/>
    <col min="6136" max="6136" width="12.7109375" style="18" customWidth="1"/>
    <col min="6137" max="6386" width="9.140625" style="18"/>
    <col min="6387" max="6387" width="10.85546875" style="18" customWidth="1"/>
    <col min="6388" max="6388" width="47.85546875" style="18" customWidth="1"/>
    <col min="6389" max="6389" width="7.28515625" style="18" customWidth="1"/>
    <col min="6390" max="6390" width="9.28515625" style="18" customWidth="1"/>
    <col min="6391" max="6391" width="10.7109375" style="18" customWidth="1"/>
    <col min="6392" max="6392" width="12.7109375" style="18" customWidth="1"/>
    <col min="6393" max="6642" width="9.140625" style="18"/>
    <col min="6643" max="6643" width="10.85546875" style="18" customWidth="1"/>
    <col min="6644" max="6644" width="47.85546875" style="18" customWidth="1"/>
    <col min="6645" max="6645" width="7.28515625" style="18" customWidth="1"/>
    <col min="6646" max="6646" width="9.28515625" style="18" customWidth="1"/>
    <col min="6647" max="6647" width="10.7109375" style="18" customWidth="1"/>
    <col min="6648" max="6648" width="12.7109375" style="18" customWidth="1"/>
    <col min="6649" max="6898" width="9.140625" style="18"/>
    <col min="6899" max="6899" width="10.85546875" style="18" customWidth="1"/>
    <col min="6900" max="6900" width="47.85546875" style="18" customWidth="1"/>
    <col min="6901" max="6901" width="7.28515625" style="18" customWidth="1"/>
    <col min="6902" max="6902" width="9.28515625" style="18" customWidth="1"/>
    <col min="6903" max="6903" width="10.7109375" style="18" customWidth="1"/>
    <col min="6904" max="6904" width="12.7109375" style="18" customWidth="1"/>
    <col min="6905" max="7154" width="9.140625" style="18"/>
    <col min="7155" max="7155" width="10.85546875" style="18" customWidth="1"/>
    <col min="7156" max="7156" width="47.85546875" style="18" customWidth="1"/>
    <col min="7157" max="7157" width="7.28515625" style="18" customWidth="1"/>
    <col min="7158" max="7158" width="9.28515625" style="18" customWidth="1"/>
    <col min="7159" max="7159" width="10.7109375" style="18" customWidth="1"/>
    <col min="7160" max="7160" width="12.7109375" style="18" customWidth="1"/>
    <col min="7161" max="7410" width="9.140625" style="18"/>
    <col min="7411" max="7411" width="10.85546875" style="18" customWidth="1"/>
    <col min="7412" max="7412" width="47.85546875" style="18" customWidth="1"/>
    <col min="7413" max="7413" width="7.28515625" style="18" customWidth="1"/>
    <col min="7414" max="7414" width="9.28515625" style="18" customWidth="1"/>
    <col min="7415" max="7415" width="10.7109375" style="18" customWidth="1"/>
    <col min="7416" max="7416" width="12.7109375" style="18" customWidth="1"/>
    <col min="7417" max="7666" width="9.140625" style="18"/>
    <col min="7667" max="7667" width="10.85546875" style="18" customWidth="1"/>
    <col min="7668" max="7668" width="47.85546875" style="18" customWidth="1"/>
    <col min="7669" max="7669" width="7.28515625" style="18" customWidth="1"/>
    <col min="7670" max="7670" width="9.28515625" style="18" customWidth="1"/>
    <col min="7671" max="7671" width="10.7109375" style="18" customWidth="1"/>
    <col min="7672" max="7672" width="12.7109375" style="18" customWidth="1"/>
    <col min="7673" max="7922" width="9.140625" style="18"/>
    <col min="7923" max="7923" width="10.85546875" style="18" customWidth="1"/>
    <col min="7924" max="7924" width="47.85546875" style="18" customWidth="1"/>
    <col min="7925" max="7925" width="7.28515625" style="18" customWidth="1"/>
    <col min="7926" max="7926" width="9.28515625" style="18" customWidth="1"/>
    <col min="7927" max="7927" width="10.7109375" style="18" customWidth="1"/>
    <col min="7928" max="7928" width="12.7109375" style="18" customWidth="1"/>
    <col min="7929" max="8178" width="9.140625" style="18"/>
    <col min="8179" max="8179" width="10.85546875" style="18" customWidth="1"/>
    <col min="8180" max="8180" width="47.85546875" style="18" customWidth="1"/>
    <col min="8181" max="8181" width="7.28515625" style="18" customWidth="1"/>
    <col min="8182" max="8182" width="9.28515625" style="18" customWidth="1"/>
    <col min="8183" max="8183" width="10.7109375" style="18" customWidth="1"/>
    <col min="8184" max="8184" width="12.7109375" style="18" customWidth="1"/>
    <col min="8185" max="8434" width="9.140625" style="18"/>
    <col min="8435" max="8435" width="10.85546875" style="18" customWidth="1"/>
    <col min="8436" max="8436" width="47.85546875" style="18" customWidth="1"/>
    <col min="8437" max="8437" width="7.28515625" style="18" customWidth="1"/>
    <col min="8438" max="8438" width="9.28515625" style="18" customWidth="1"/>
    <col min="8439" max="8439" width="10.7109375" style="18" customWidth="1"/>
    <col min="8440" max="8440" width="12.7109375" style="18" customWidth="1"/>
    <col min="8441" max="8690" width="9.140625" style="18"/>
    <col min="8691" max="8691" width="10.85546875" style="18" customWidth="1"/>
    <col min="8692" max="8692" width="47.85546875" style="18" customWidth="1"/>
    <col min="8693" max="8693" width="7.28515625" style="18" customWidth="1"/>
    <col min="8694" max="8694" width="9.28515625" style="18" customWidth="1"/>
    <col min="8695" max="8695" width="10.7109375" style="18" customWidth="1"/>
    <col min="8696" max="8696" width="12.7109375" style="18" customWidth="1"/>
    <col min="8697" max="8946" width="9.140625" style="18"/>
    <col min="8947" max="8947" width="10.85546875" style="18" customWidth="1"/>
    <col min="8948" max="8948" width="47.85546875" style="18" customWidth="1"/>
    <col min="8949" max="8949" width="7.28515625" style="18" customWidth="1"/>
    <col min="8950" max="8950" width="9.28515625" style="18" customWidth="1"/>
    <col min="8951" max="8951" width="10.7109375" style="18" customWidth="1"/>
    <col min="8952" max="8952" width="12.7109375" style="18" customWidth="1"/>
    <col min="8953" max="9202" width="9.140625" style="18"/>
    <col min="9203" max="9203" width="10.85546875" style="18" customWidth="1"/>
    <col min="9204" max="9204" width="47.85546875" style="18" customWidth="1"/>
    <col min="9205" max="9205" width="7.28515625" style="18" customWidth="1"/>
    <col min="9206" max="9206" width="9.28515625" style="18" customWidth="1"/>
    <col min="9207" max="9207" width="10.7109375" style="18" customWidth="1"/>
    <col min="9208" max="9208" width="12.7109375" style="18" customWidth="1"/>
    <col min="9209" max="9458" width="9.140625" style="18"/>
    <col min="9459" max="9459" width="10.85546875" style="18" customWidth="1"/>
    <col min="9460" max="9460" width="47.85546875" style="18" customWidth="1"/>
    <col min="9461" max="9461" width="7.28515625" style="18" customWidth="1"/>
    <col min="9462" max="9462" width="9.28515625" style="18" customWidth="1"/>
    <col min="9463" max="9463" width="10.7109375" style="18" customWidth="1"/>
    <col min="9464" max="9464" width="12.7109375" style="18" customWidth="1"/>
    <col min="9465" max="9714" width="9.140625" style="18"/>
    <col min="9715" max="9715" width="10.85546875" style="18" customWidth="1"/>
    <col min="9716" max="9716" width="47.85546875" style="18" customWidth="1"/>
    <col min="9717" max="9717" width="7.28515625" style="18" customWidth="1"/>
    <col min="9718" max="9718" width="9.28515625" style="18" customWidth="1"/>
    <col min="9719" max="9719" width="10.7109375" style="18" customWidth="1"/>
    <col min="9720" max="9720" width="12.7109375" style="18" customWidth="1"/>
    <col min="9721" max="9970" width="9.140625" style="18"/>
    <col min="9971" max="9971" width="10.85546875" style="18" customWidth="1"/>
    <col min="9972" max="9972" width="47.85546875" style="18" customWidth="1"/>
    <col min="9973" max="9973" width="7.28515625" style="18" customWidth="1"/>
    <col min="9974" max="9974" width="9.28515625" style="18" customWidth="1"/>
    <col min="9975" max="9975" width="10.7109375" style="18" customWidth="1"/>
    <col min="9976" max="9976" width="12.7109375" style="18" customWidth="1"/>
    <col min="9977" max="10226" width="9.140625" style="18"/>
    <col min="10227" max="10227" width="10.85546875" style="18" customWidth="1"/>
    <col min="10228" max="10228" width="47.85546875" style="18" customWidth="1"/>
    <col min="10229" max="10229" width="7.28515625" style="18" customWidth="1"/>
    <col min="10230" max="10230" width="9.28515625" style="18" customWidth="1"/>
    <col min="10231" max="10231" width="10.7109375" style="18" customWidth="1"/>
    <col min="10232" max="10232" width="12.7109375" style="18" customWidth="1"/>
    <col min="10233" max="10482" width="9.140625" style="18"/>
    <col min="10483" max="10483" width="10.85546875" style="18" customWidth="1"/>
    <col min="10484" max="10484" width="47.85546875" style="18" customWidth="1"/>
    <col min="10485" max="10485" width="7.28515625" style="18" customWidth="1"/>
    <col min="10486" max="10486" width="9.28515625" style="18" customWidth="1"/>
    <col min="10487" max="10487" width="10.7109375" style="18" customWidth="1"/>
    <col min="10488" max="10488" width="12.7109375" style="18" customWidth="1"/>
    <col min="10489" max="10738" width="9.140625" style="18"/>
    <col min="10739" max="10739" width="10.85546875" style="18" customWidth="1"/>
    <col min="10740" max="10740" width="47.85546875" style="18" customWidth="1"/>
    <col min="10741" max="10741" width="7.28515625" style="18" customWidth="1"/>
    <col min="10742" max="10742" width="9.28515625" style="18" customWidth="1"/>
    <col min="10743" max="10743" width="10.7109375" style="18" customWidth="1"/>
    <col min="10744" max="10744" width="12.7109375" style="18" customWidth="1"/>
    <col min="10745" max="10994" width="9.140625" style="18"/>
    <col min="10995" max="10995" width="10.85546875" style="18" customWidth="1"/>
    <col min="10996" max="10996" width="47.85546875" style="18" customWidth="1"/>
    <col min="10997" max="10997" width="7.28515625" style="18" customWidth="1"/>
    <col min="10998" max="10998" width="9.28515625" style="18" customWidth="1"/>
    <col min="10999" max="10999" width="10.7109375" style="18" customWidth="1"/>
    <col min="11000" max="11000" width="12.7109375" style="18" customWidth="1"/>
    <col min="11001" max="11250" width="9.140625" style="18"/>
    <col min="11251" max="11251" width="10.85546875" style="18" customWidth="1"/>
    <col min="11252" max="11252" width="47.85546875" style="18" customWidth="1"/>
    <col min="11253" max="11253" width="7.28515625" style="18" customWidth="1"/>
    <col min="11254" max="11254" width="9.28515625" style="18" customWidth="1"/>
    <col min="11255" max="11255" width="10.7109375" style="18" customWidth="1"/>
    <col min="11256" max="11256" width="12.7109375" style="18" customWidth="1"/>
    <col min="11257" max="11506" width="9.140625" style="18"/>
    <col min="11507" max="11507" width="10.85546875" style="18" customWidth="1"/>
    <col min="11508" max="11508" width="47.85546875" style="18" customWidth="1"/>
    <col min="11509" max="11509" width="7.28515625" style="18" customWidth="1"/>
    <col min="11510" max="11510" width="9.28515625" style="18" customWidth="1"/>
    <col min="11511" max="11511" width="10.7109375" style="18" customWidth="1"/>
    <col min="11512" max="11512" width="12.7109375" style="18" customWidth="1"/>
    <col min="11513" max="11762" width="9.140625" style="18"/>
    <col min="11763" max="11763" width="10.85546875" style="18" customWidth="1"/>
    <col min="11764" max="11764" width="47.85546875" style="18" customWidth="1"/>
    <col min="11765" max="11765" width="7.28515625" style="18" customWidth="1"/>
    <col min="11766" max="11766" width="9.28515625" style="18" customWidth="1"/>
    <col min="11767" max="11767" width="10.7109375" style="18" customWidth="1"/>
    <col min="11768" max="11768" width="12.7109375" style="18" customWidth="1"/>
    <col min="11769" max="12018" width="9.140625" style="18"/>
    <col min="12019" max="12019" width="10.85546875" style="18" customWidth="1"/>
    <col min="12020" max="12020" width="47.85546875" style="18" customWidth="1"/>
    <col min="12021" max="12021" width="7.28515625" style="18" customWidth="1"/>
    <col min="12022" max="12022" width="9.28515625" style="18" customWidth="1"/>
    <col min="12023" max="12023" width="10.7109375" style="18" customWidth="1"/>
    <col min="12024" max="12024" width="12.7109375" style="18" customWidth="1"/>
    <col min="12025" max="12274" width="9.140625" style="18"/>
    <col min="12275" max="12275" width="10.85546875" style="18" customWidth="1"/>
    <col min="12276" max="12276" width="47.85546875" style="18" customWidth="1"/>
    <col min="12277" max="12277" width="7.28515625" style="18" customWidth="1"/>
    <col min="12278" max="12278" width="9.28515625" style="18" customWidth="1"/>
    <col min="12279" max="12279" width="10.7109375" style="18" customWidth="1"/>
    <col min="12280" max="12280" width="12.7109375" style="18" customWidth="1"/>
    <col min="12281" max="12530" width="9.140625" style="18"/>
    <col min="12531" max="12531" width="10.85546875" style="18" customWidth="1"/>
    <col min="12532" max="12532" width="47.85546875" style="18" customWidth="1"/>
    <col min="12533" max="12533" width="7.28515625" style="18" customWidth="1"/>
    <col min="12534" max="12534" width="9.28515625" style="18" customWidth="1"/>
    <col min="12535" max="12535" width="10.7109375" style="18" customWidth="1"/>
    <col min="12536" max="12536" width="12.7109375" style="18" customWidth="1"/>
    <col min="12537" max="12786" width="9.140625" style="18"/>
    <col min="12787" max="12787" width="10.85546875" style="18" customWidth="1"/>
    <col min="12788" max="12788" width="47.85546875" style="18" customWidth="1"/>
    <col min="12789" max="12789" width="7.28515625" style="18" customWidth="1"/>
    <col min="12790" max="12790" width="9.28515625" style="18" customWidth="1"/>
    <col min="12791" max="12791" width="10.7109375" style="18" customWidth="1"/>
    <col min="12792" max="12792" width="12.7109375" style="18" customWidth="1"/>
    <col min="12793" max="13042" width="9.140625" style="18"/>
    <col min="13043" max="13043" width="10.85546875" style="18" customWidth="1"/>
    <col min="13044" max="13044" width="47.85546875" style="18" customWidth="1"/>
    <col min="13045" max="13045" width="7.28515625" style="18" customWidth="1"/>
    <col min="13046" max="13046" width="9.28515625" style="18" customWidth="1"/>
    <col min="13047" max="13047" width="10.7109375" style="18" customWidth="1"/>
    <col min="13048" max="13048" width="12.7109375" style="18" customWidth="1"/>
    <col min="13049" max="13298" width="9.140625" style="18"/>
    <col min="13299" max="13299" width="10.85546875" style="18" customWidth="1"/>
    <col min="13300" max="13300" width="47.85546875" style="18" customWidth="1"/>
    <col min="13301" max="13301" width="7.28515625" style="18" customWidth="1"/>
    <col min="13302" max="13302" width="9.28515625" style="18" customWidth="1"/>
    <col min="13303" max="13303" width="10.7109375" style="18" customWidth="1"/>
    <col min="13304" max="13304" width="12.7109375" style="18" customWidth="1"/>
    <col min="13305" max="13554" width="9.140625" style="18"/>
    <col min="13555" max="13555" width="10.85546875" style="18" customWidth="1"/>
    <col min="13556" max="13556" width="47.85546875" style="18" customWidth="1"/>
    <col min="13557" max="13557" width="7.28515625" style="18" customWidth="1"/>
    <col min="13558" max="13558" width="9.28515625" style="18" customWidth="1"/>
    <col min="13559" max="13559" width="10.7109375" style="18" customWidth="1"/>
    <col min="13560" max="13560" width="12.7109375" style="18" customWidth="1"/>
    <col min="13561" max="13810" width="9.140625" style="18"/>
    <col min="13811" max="13811" width="10.85546875" style="18" customWidth="1"/>
    <col min="13812" max="13812" width="47.85546875" style="18" customWidth="1"/>
    <col min="13813" max="13813" width="7.28515625" style="18" customWidth="1"/>
    <col min="13814" max="13814" width="9.28515625" style="18" customWidth="1"/>
    <col min="13815" max="13815" width="10.7109375" style="18" customWidth="1"/>
    <col min="13816" max="13816" width="12.7109375" style="18" customWidth="1"/>
    <col min="13817" max="14066" width="9.140625" style="18"/>
    <col min="14067" max="14067" width="10.85546875" style="18" customWidth="1"/>
    <col min="14068" max="14068" width="47.85546875" style="18" customWidth="1"/>
    <col min="14069" max="14069" width="7.28515625" style="18" customWidth="1"/>
    <col min="14070" max="14070" width="9.28515625" style="18" customWidth="1"/>
    <col min="14071" max="14071" width="10.7109375" style="18" customWidth="1"/>
    <col min="14072" max="14072" width="12.7109375" style="18" customWidth="1"/>
    <col min="14073" max="14322" width="9.140625" style="18"/>
    <col min="14323" max="14323" width="10.85546875" style="18" customWidth="1"/>
    <col min="14324" max="14324" width="47.85546875" style="18" customWidth="1"/>
    <col min="14325" max="14325" width="7.28515625" style="18" customWidth="1"/>
    <col min="14326" max="14326" width="9.28515625" style="18" customWidth="1"/>
    <col min="14327" max="14327" width="10.7109375" style="18" customWidth="1"/>
    <col min="14328" max="14328" width="12.7109375" style="18" customWidth="1"/>
    <col min="14329" max="14578" width="9.140625" style="18"/>
    <col min="14579" max="14579" width="10.85546875" style="18" customWidth="1"/>
    <col min="14580" max="14580" width="47.85546875" style="18" customWidth="1"/>
    <col min="14581" max="14581" width="7.28515625" style="18" customWidth="1"/>
    <col min="14582" max="14582" width="9.28515625" style="18" customWidth="1"/>
    <col min="14583" max="14583" width="10.7109375" style="18" customWidth="1"/>
    <col min="14584" max="14584" width="12.7109375" style="18" customWidth="1"/>
    <col min="14585" max="14834" width="9.140625" style="18"/>
    <col min="14835" max="14835" width="10.85546875" style="18" customWidth="1"/>
    <col min="14836" max="14836" width="47.85546875" style="18" customWidth="1"/>
    <col min="14837" max="14837" width="7.28515625" style="18" customWidth="1"/>
    <col min="14838" max="14838" width="9.28515625" style="18" customWidth="1"/>
    <col min="14839" max="14839" width="10.7109375" style="18" customWidth="1"/>
    <col min="14840" max="14840" width="12.7109375" style="18" customWidth="1"/>
    <col min="14841" max="15090" width="9.140625" style="18"/>
    <col min="15091" max="15091" width="10.85546875" style="18" customWidth="1"/>
    <col min="15092" max="15092" width="47.85546875" style="18" customWidth="1"/>
    <col min="15093" max="15093" width="7.28515625" style="18" customWidth="1"/>
    <col min="15094" max="15094" width="9.28515625" style="18" customWidth="1"/>
    <col min="15095" max="15095" width="10.7109375" style="18" customWidth="1"/>
    <col min="15096" max="15096" width="12.7109375" style="18" customWidth="1"/>
    <col min="15097" max="15346" width="9.140625" style="18"/>
    <col min="15347" max="15347" width="10.85546875" style="18" customWidth="1"/>
    <col min="15348" max="15348" width="47.85546875" style="18" customWidth="1"/>
    <col min="15349" max="15349" width="7.28515625" style="18" customWidth="1"/>
    <col min="15350" max="15350" width="9.28515625" style="18" customWidth="1"/>
    <col min="15351" max="15351" width="10.7109375" style="18" customWidth="1"/>
    <col min="15352" max="15352" width="12.7109375" style="18" customWidth="1"/>
    <col min="15353" max="15602" width="9.140625" style="18"/>
    <col min="15603" max="15603" width="10.85546875" style="18" customWidth="1"/>
    <col min="15604" max="15604" width="47.85546875" style="18" customWidth="1"/>
    <col min="15605" max="15605" width="7.28515625" style="18" customWidth="1"/>
    <col min="15606" max="15606" width="9.28515625" style="18" customWidth="1"/>
    <col min="15607" max="15607" width="10.7109375" style="18" customWidth="1"/>
    <col min="15608" max="15608" width="12.7109375" style="18" customWidth="1"/>
    <col min="15609" max="15858" width="9.140625" style="18"/>
    <col min="15859" max="15859" width="10.85546875" style="18" customWidth="1"/>
    <col min="15860" max="15860" width="47.85546875" style="18" customWidth="1"/>
    <col min="15861" max="15861" width="7.28515625" style="18" customWidth="1"/>
    <col min="15862" max="15862" width="9.28515625" style="18" customWidth="1"/>
    <col min="15863" max="15863" width="10.7109375" style="18" customWidth="1"/>
    <col min="15864" max="15864" width="12.7109375" style="18" customWidth="1"/>
    <col min="15865" max="16114" width="9.140625" style="18"/>
    <col min="16115" max="16115" width="10.85546875" style="18" customWidth="1"/>
    <col min="16116" max="16116" width="47.85546875" style="18" customWidth="1"/>
    <col min="16117" max="16117" width="7.28515625" style="18" customWidth="1"/>
    <col min="16118" max="16118" width="9.28515625" style="18" customWidth="1"/>
    <col min="16119" max="16119" width="10.7109375" style="18" customWidth="1"/>
    <col min="16120" max="16120" width="12.7109375" style="18" customWidth="1"/>
    <col min="16121" max="16384" width="9.140625" style="18"/>
  </cols>
  <sheetData>
    <row r="1" spans="1:6" s="33" customFormat="1" ht="12.75">
      <c r="A1" s="175" t="s">
        <v>572</v>
      </c>
      <c r="B1" s="176" t="s">
        <v>403</v>
      </c>
      <c r="C1" s="169"/>
      <c r="D1" s="17"/>
      <c r="E1" s="17"/>
    </row>
    <row r="2" spans="1:6">
      <c r="A2" s="36"/>
      <c r="C2" s="25"/>
      <c r="D2" s="178"/>
      <c r="E2" s="178"/>
      <c r="F2" s="36"/>
    </row>
    <row r="3" spans="1:6" ht="23.45" customHeight="1">
      <c r="A3" s="18"/>
      <c r="B3" s="660" t="s">
        <v>344</v>
      </c>
      <c r="C3" s="660"/>
      <c r="D3" s="660"/>
      <c r="E3" s="660"/>
      <c r="F3" s="660"/>
    </row>
    <row r="4" spans="1:6">
      <c r="A4" s="36"/>
      <c r="C4" s="25"/>
      <c r="D4" s="178"/>
      <c r="E4" s="178"/>
      <c r="F4" s="36"/>
    </row>
    <row r="5" spans="1:6" s="22" customFormat="1" ht="11.45" customHeight="1">
      <c r="A5" s="22" t="s">
        <v>355</v>
      </c>
      <c r="B5" s="22" t="s">
        <v>351</v>
      </c>
      <c r="C5" s="22" t="s">
        <v>356</v>
      </c>
      <c r="D5" s="179" t="s">
        <v>352</v>
      </c>
      <c r="E5" s="179" t="s">
        <v>353</v>
      </c>
      <c r="F5" s="179" t="s">
        <v>354</v>
      </c>
    </row>
    <row r="6" spans="1:6" s="524" customFormat="1">
      <c r="A6" s="208"/>
      <c r="B6" s="182"/>
      <c r="C6" s="93"/>
      <c r="D6" s="180"/>
      <c r="E6" s="180"/>
    </row>
    <row r="7" spans="1:6">
      <c r="B7" s="181" t="s">
        <v>173</v>
      </c>
      <c r="E7" s="193"/>
    </row>
    <row r="8" spans="1:6" ht="6" customHeight="1">
      <c r="B8" s="182"/>
      <c r="E8" s="193"/>
    </row>
    <row r="9" spans="1:6" s="183" customFormat="1" ht="109.5" customHeight="1">
      <c r="A9" s="509">
        <v>1</v>
      </c>
      <c r="B9" s="22" t="s">
        <v>526</v>
      </c>
      <c r="D9" s="184"/>
      <c r="E9" s="464"/>
      <c r="F9" s="184"/>
    </row>
    <row r="10" spans="1:6" s="524" customFormat="1" ht="12.75" customHeight="1">
      <c r="A10" s="550"/>
      <c r="B10" s="302" t="s">
        <v>528</v>
      </c>
      <c r="D10" s="37"/>
      <c r="E10" s="465"/>
      <c r="F10" s="552"/>
    </row>
    <row r="11" spans="1:6" s="524" customFormat="1" ht="12.75" customHeight="1">
      <c r="A11" s="550"/>
      <c r="B11" s="302" t="s">
        <v>529</v>
      </c>
      <c r="C11" s="172" t="s">
        <v>27</v>
      </c>
      <c r="D11" s="529">
        <v>125</v>
      </c>
      <c r="E11" s="465"/>
      <c r="F11" s="17">
        <f>ROUND(D11*E11,2)</f>
        <v>0</v>
      </c>
    </row>
    <row r="12" spans="1:6" s="524" customFormat="1" ht="12.75" customHeight="1">
      <c r="A12" s="550"/>
      <c r="B12" s="302" t="s">
        <v>404</v>
      </c>
      <c r="D12" s="529"/>
      <c r="E12" s="465"/>
      <c r="F12" s="552"/>
    </row>
    <row r="13" spans="1:6" s="524" customFormat="1" ht="12.75" customHeight="1">
      <c r="A13" s="550"/>
      <c r="B13" s="302" t="s">
        <v>415</v>
      </c>
      <c r="C13" s="172" t="s">
        <v>27</v>
      </c>
      <c r="D13" s="529">
        <v>66</v>
      </c>
      <c r="E13" s="465"/>
      <c r="F13" s="17">
        <f>ROUND(D13*E13,2)</f>
        <v>0</v>
      </c>
    </row>
    <row r="14" spans="1:6" s="524" customFormat="1" ht="12.75" customHeight="1">
      <c r="A14" s="550"/>
      <c r="B14" s="302" t="s">
        <v>586</v>
      </c>
      <c r="C14" s="172"/>
      <c r="D14" s="529"/>
      <c r="E14" s="465"/>
      <c r="F14" s="552"/>
    </row>
    <row r="15" spans="1:6" s="524" customFormat="1" ht="12.75" customHeight="1">
      <c r="A15" s="550"/>
      <c r="B15" s="302" t="s">
        <v>405</v>
      </c>
      <c r="C15" s="172" t="s">
        <v>27</v>
      </c>
      <c r="D15" s="529">
        <v>45</v>
      </c>
      <c r="E15" s="465"/>
      <c r="F15" s="17">
        <f>ROUND(D15*E15,2)</f>
        <v>0</v>
      </c>
    </row>
    <row r="16" spans="1:6" s="524" customFormat="1" ht="12.75" customHeight="1">
      <c r="A16" s="550"/>
      <c r="B16" s="302" t="s">
        <v>792</v>
      </c>
      <c r="C16" s="172"/>
      <c r="D16" s="529"/>
      <c r="E16" s="465"/>
      <c r="F16" s="552"/>
    </row>
    <row r="17" spans="1:6" s="524" customFormat="1" ht="12.75" customHeight="1">
      <c r="A17" s="550"/>
      <c r="B17" s="302" t="s">
        <v>728</v>
      </c>
      <c r="C17" s="172" t="s">
        <v>27</v>
      </c>
      <c r="D17" s="529">
        <v>16</v>
      </c>
      <c r="E17" s="465"/>
      <c r="F17" s="17">
        <f>ROUND(D17*E17,2)</f>
        <v>0</v>
      </c>
    </row>
    <row r="18" spans="1:6" s="524" customFormat="1" ht="36">
      <c r="A18" s="550"/>
      <c r="B18" s="302" t="s">
        <v>793</v>
      </c>
      <c r="C18" s="172"/>
      <c r="D18" s="529"/>
      <c r="E18" s="465"/>
      <c r="F18" s="552"/>
    </row>
    <row r="19" spans="1:6" s="524" customFormat="1" ht="12.75" customHeight="1">
      <c r="A19" s="550"/>
      <c r="B19" s="302" t="s">
        <v>731</v>
      </c>
      <c r="C19" s="172" t="s">
        <v>27</v>
      </c>
      <c r="D19" s="529">
        <v>15</v>
      </c>
      <c r="E19" s="465"/>
      <c r="F19" s="17">
        <f>ROUND(D19*E19,2)</f>
        <v>0</v>
      </c>
    </row>
    <row r="20" spans="1:6" s="524" customFormat="1" ht="12.75" customHeight="1">
      <c r="A20" s="550"/>
      <c r="B20" s="302" t="s">
        <v>795</v>
      </c>
      <c r="D20" s="529"/>
      <c r="E20" s="465"/>
      <c r="F20" s="552"/>
    </row>
    <row r="21" spans="1:6" s="524" customFormat="1" ht="12.75" customHeight="1">
      <c r="A21" s="550"/>
      <c r="B21" s="302"/>
      <c r="C21" s="172" t="s">
        <v>42</v>
      </c>
      <c r="D21" s="529">
        <v>10</v>
      </c>
      <c r="E21" s="465"/>
      <c r="F21" s="17">
        <f>ROUND(D21*E21,2)</f>
        <v>0</v>
      </c>
    </row>
    <row r="22" spans="1:6" s="524" customFormat="1" ht="8.25" customHeight="1">
      <c r="A22" s="550"/>
      <c r="B22" s="302"/>
      <c r="C22" s="172"/>
      <c r="D22" s="529"/>
      <c r="E22" s="465"/>
      <c r="F22" s="552"/>
    </row>
    <row r="23" spans="1:6" ht="12.75">
      <c r="A23" s="509"/>
      <c r="B23" s="181" t="s">
        <v>174</v>
      </c>
      <c r="C23" s="172"/>
      <c r="D23" s="360"/>
      <c r="E23" s="193"/>
    </row>
    <row r="24" spans="1:6" ht="6" customHeight="1">
      <c r="A24" s="509"/>
      <c r="B24" s="182"/>
      <c r="C24" s="172"/>
      <c r="D24" s="360"/>
      <c r="E24" s="193"/>
    </row>
    <row r="25" spans="1:6" s="183" customFormat="1" ht="99.75" customHeight="1">
      <c r="A25" s="509">
        <f>A9+1</f>
        <v>2</v>
      </c>
      <c r="B25" s="22" t="s">
        <v>539</v>
      </c>
      <c r="C25" s="172"/>
      <c r="D25" s="63"/>
      <c r="E25" s="464"/>
      <c r="F25" s="184"/>
    </row>
    <row r="26" spans="1:6" s="524" customFormat="1" ht="12.75" customHeight="1">
      <c r="A26" s="550"/>
      <c r="B26" s="302" t="s">
        <v>733</v>
      </c>
      <c r="D26" s="529"/>
      <c r="E26" s="465"/>
      <c r="F26" s="552"/>
    </row>
    <row r="27" spans="1:6" s="524" customFormat="1" ht="12.75" customHeight="1">
      <c r="A27" s="550"/>
      <c r="B27" s="302" t="s">
        <v>734</v>
      </c>
      <c r="C27" s="172" t="s">
        <v>27</v>
      </c>
      <c r="D27" s="529">
        <v>14</v>
      </c>
      <c r="E27" s="465"/>
      <c r="F27" s="17">
        <f>ROUND(D27*E27,2)</f>
        <v>0</v>
      </c>
    </row>
    <row r="28" spans="1:6" s="524" customFormat="1" ht="12.75" customHeight="1">
      <c r="A28" s="550"/>
      <c r="B28" s="302" t="s">
        <v>732</v>
      </c>
      <c r="C28" s="172"/>
      <c r="D28" s="529"/>
      <c r="E28" s="465"/>
      <c r="F28" s="552"/>
    </row>
    <row r="29" spans="1:6" s="524" customFormat="1" ht="12.75" customHeight="1">
      <c r="A29" s="550"/>
      <c r="B29" s="302" t="s">
        <v>406</v>
      </c>
      <c r="C29" s="172" t="s">
        <v>27</v>
      </c>
      <c r="D29" s="529">
        <v>45</v>
      </c>
      <c r="E29" s="465"/>
      <c r="F29" s="17">
        <f>ROUND(D29*E29,2)</f>
        <v>0</v>
      </c>
    </row>
    <row r="30" spans="1:6" s="183" customFormat="1" ht="12.75" customHeight="1">
      <c r="A30" s="509"/>
      <c r="B30" s="22"/>
      <c r="C30" s="172"/>
      <c r="D30" s="51"/>
      <c r="E30" s="465"/>
      <c r="F30" s="184"/>
    </row>
    <row r="31" spans="1:6" s="183" customFormat="1" ht="61.5" customHeight="1">
      <c r="A31" s="509">
        <f>A25+1</f>
        <v>3</v>
      </c>
      <c r="B31" s="22" t="s">
        <v>527</v>
      </c>
      <c r="C31" s="172"/>
      <c r="D31" s="51"/>
      <c r="E31" s="465"/>
      <c r="F31" s="184"/>
    </row>
    <row r="32" spans="1:6" s="524" customFormat="1" ht="12.75" customHeight="1">
      <c r="A32" s="550"/>
      <c r="B32" s="551"/>
      <c r="C32" s="172" t="s">
        <v>27</v>
      </c>
      <c r="D32" s="529">
        <v>125</v>
      </c>
      <c r="E32" s="465"/>
      <c r="F32" s="17">
        <f>ROUND(D32*E32,2)</f>
        <v>0</v>
      </c>
    </row>
    <row r="33" spans="1:6" s="524" customFormat="1" ht="12.75" customHeight="1">
      <c r="A33" s="550"/>
      <c r="B33" s="302"/>
      <c r="C33" s="172"/>
      <c r="D33" s="529"/>
      <c r="E33" s="465"/>
      <c r="F33" s="552"/>
    </row>
    <row r="34" spans="1:6" s="183" customFormat="1" ht="110.25" customHeight="1">
      <c r="A34" s="509">
        <f>A31+1</f>
        <v>4</v>
      </c>
      <c r="B34" s="22" t="s">
        <v>727</v>
      </c>
      <c r="C34" s="172"/>
      <c r="D34" s="51"/>
      <c r="E34" s="465"/>
      <c r="F34" s="184"/>
    </row>
    <row r="35" spans="1:6" s="524" customFormat="1" ht="12.75" customHeight="1">
      <c r="A35" s="550"/>
      <c r="B35" s="551"/>
      <c r="C35" s="172" t="s">
        <v>27</v>
      </c>
      <c r="D35" s="529">
        <v>90</v>
      </c>
      <c r="E35" s="465"/>
      <c r="F35" s="17">
        <f>ROUND(D35*E35,2)</f>
        <v>0</v>
      </c>
    </row>
    <row r="36" spans="1:6" s="524" customFormat="1" ht="12.75" customHeight="1">
      <c r="A36" s="550"/>
      <c r="B36" s="224"/>
      <c r="C36" s="172"/>
      <c r="D36" s="529"/>
      <c r="E36" s="465"/>
      <c r="F36" s="552"/>
    </row>
    <row r="37" spans="1:6" s="183" customFormat="1" ht="87.75" customHeight="1">
      <c r="A37" s="509">
        <f>A34+1</f>
        <v>5</v>
      </c>
      <c r="B37" s="302" t="s">
        <v>729</v>
      </c>
      <c r="C37" s="172"/>
      <c r="D37" s="529"/>
      <c r="E37" s="465"/>
      <c r="F37" s="184"/>
    </row>
    <row r="38" spans="1:6" s="524" customFormat="1" ht="12.75" customHeight="1">
      <c r="A38" s="550"/>
      <c r="B38" s="224"/>
      <c r="C38" s="172" t="s">
        <v>27</v>
      </c>
      <c r="D38" s="529">
        <v>100</v>
      </c>
      <c r="E38" s="465"/>
      <c r="F38" s="17">
        <f>ROUND(D38*E38,2)</f>
        <v>0</v>
      </c>
    </row>
    <row r="39" spans="1:6" s="524" customFormat="1" ht="12.75" customHeight="1">
      <c r="A39" s="550"/>
      <c r="B39" s="224"/>
      <c r="C39" s="172"/>
      <c r="D39" s="529"/>
      <c r="E39" s="465"/>
      <c r="F39" s="552"/>
    </row>
    <row r="40" spans="1:6" s="183" customFormat="1" ht="87" customHeight="1">
      <c r="A40" s="509">
        <f>A37+1</f>
        <v>6</v>
      </c>
      <c r="B40" s="302" t="s">
        <v>730</v>
      </c>
      <c r="C40" s="172"/>
      <c r="D40" s="529"/>
      <c r="E40" s="465"/>
      <c r="F40" s="184"/>
    </row>
    <row r="41" spans="1:6" s="524" customFormat="1" ht="12.75" customHeight="1">
      <c r="A41" s="550"/>
      <c r="B41" s="224"/>
      <c r="C41" s="172" t="s">
        <v>44</v>
      </c>
      <c r="D41" s="529">
        <v>600</v>
      </c>
      <c r="E41" s="465"/>
      <c r="F41" s="17">
        <f>ROUND(D41*E41,2)</f>
        <v>0</v>
      </c>
    </row>
    <row r="42" spans="1:6" s="524" customFormat="1" ht="12.75" customHeight="1">
      <c r="A42" s="550"/>
      <c r="B42" s="224"/>
      <c r="C42" s="172"/>
      <c r="D42" s="529"/>
      <c r="E42" s="465"/>
      <c r="F42" s="552"/>
    </row>
    <row r="43" spans="1:6" s="524" customFormat="1">
      <c r="A43" s="185"/>
      <c r="B43" s="186"/>
      <c r="C43" s="187"/>
      <c r="D43" s="361"/>
      <c r="E43" s="466"/>
      <c r="F43" s="188"/>
    </row>
    <row r="44" spans="1:6" ht="12.75">
      <c r="A44" s="175" t="str">
        <f>A1</f>
        <v>A 10.</v>
      </c>
      <c r="B44" s="176" t="s">
        <v>407</v>
      </c>
      <c r="D44" s="360"/>
      <c r="E44" s="180"/>
      <c r="F44" s="189">
        <f>SUM(F9:F41)</f>
        <v>0</v>
      </c>
    </row>
    <row r="45" spans="1:6">
      <c r="D45" s="360"/>
      <c r="E45" s="180"/>
    </row>
    <row r="46" spans="1:6">
      <c r="D46" s="360"/>
      <c r="E46" s="180"/>
    </row>
    <row r="47" spans="1:6">
      <c r="D47" s="360"/>
      <c r="E47" s="180"/>
    </row>
    <row r="48" spans="1:6">
      <c r="E48" s="180"/>
    </row>
    <row r="49" spans="5:5">
      <c r="E49" s="180"/>
    </row>
    <row r="50" spans="5:5">
      <c r="E50" s="180"/>
    </row>
  </sheetData>
  <sheetProtection algorithmName="SHA-512" hashValue="XGz4sBFSqPQGUrHzxrmWCbduSKZ9WQ3op4I6lZokXn2chiOO53tSugKnSrnPgqgKyyAaOzumATJNnpUtp/U49w==" saltValue="mWquN31ufZ0eoYSNycfhWg==" spinCount="100000" sheet="1" objects="1" scenarios="1"/>
  <mergeCells count="1">
    <mergeCell ref="B3:F3"/>
  </mergeCells>
  <pageMargins left="0.70866141732283472" right="0.70866141732283472" top="0.74803149606299213" bottom="0.74803149606299213" header="0.31496062992125984" footer="0.31496062992125984"/>
  <pageSetup paperSize="9" orientation="portrait" r:id="rId1"/>
  <headerFooter>
    <oddHeader>&amp;L&amp;"-,Uobičajeno"&amp;K01+044INVESTITOR: HRVATSKI POVIJESNI MUZEJ
GRAĐEVINA: Palača Vojković-Oršić-Kulmer-Rauch, Matoševa 9, Zagreb&amp;R&amp;"-,Uobičajeno"&amp;K01+045PROJEKT OBNOVE KONSTRUKCIJE ZGRADE - Z.O.P. 01/22
T R O Š K O V N I K</oddHeader>
    <oddFooter>&amp;L&amp;"-,Uobičajeno"&amp;K01+043
Glavni projektant: Martina Vujasinović, mag. ind. aedif.
INTRADOS PROJEKT d.o.o., Zagreb, ožujak 2022.&amp;R&amp;"-,Uobičajeno"&amp;K01+042str.: A 10.&amp;P</oddFooter>
  </headerFooter>
  <rowBreaks count="1" manualBreakCount="1">
    <brk id="35"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B44D-51E6-4E00-8C9D-67E2CB443CB2}">
  <dimension ref="A2:F129"/>
  <sheetViews>
    <sheetView view="pageBreakPreview" zoomScaleNormal="100" zoomScaleSheetLayoutView="100" workbookViewId="0">
      <selection activeCell="F9" sqref="F9"/>
    </sheetView>
  </sheetViews>
  <sheetFormatPr defaultColWidth="8" defaultRowHeight="12"/>
  <cols>
    <col min="1" max="1" width="7.42578125" style="171" customWidth="1"/>
    <col min="2" max="2" width="45.7109375" style="177" customWidth="1"/>
    <col min="3" max="3" width="7.28515625" style="93" customWidth="1"/>
    <col min="4" max="4" width="8.5703125" style="200" bestFit="1" customWidth="1"/>
    <col min="5" max="5" width="9.42578125" style="18" customWidth="1"/>
    <col min="6" max="6" width="11.140625" style="18" customWidth="1"/>
    <col min="7" max="246" width="8" style="18"/>
    <col min="247" max="247" width="6.42578125" style="18" customWidth="1"/>
    <col min="248" max="248" width="35.5703125" style="18" customWidth="1"/>
    <col min="249" max="249" width="6.42578125" style="18" customWidth="1"/>
    <col min="250" max="250" width="8.140625" style="18" customWidth="1"/>
    <col min="251" max="251" width="9.42578125" style="18" customWidth="1"/>
    <col min="252" max="252" width="11.140625" style="18" customWidth="1"/>
    <col min="253" max="502" width="8" style="18"/>
    <col min="503" max="503" width="6.42578125" style="18" customWidth="1"/>
    <col min="504" max="504" width="35.5703125" style="18" customWidth="1"/>
    <col min="505" max="505" width="6.42578125" style="18" customWidth="1"/>
    <col min="506" max="506" width="8.140625" style="18" customWidth="1"/>
    <col min="507" max="507" width="9.42578125" style="18" customWidth="1"/>
    <col min="508" max="508" width="11.140625" style="18" customWidth="1"/>
    <col min="509" max="758" width="8" style="18"/>
    <col min="759" max="759" width="6.42578125" style="18" customWidth="1"/>
    <col min="760" max="760" width="35.5703125" style="18" customWidth="1"/>
    <col min="761" max="761" width="6.42578125" style="18" customWidth="1"/>
    <col min="762" max="762" width="8.140625" style="18" customWidth="1"/>
    <col min="763" max="763" width="9.42578125" style="18" customWidth="1"/>
    <col min="764" max="764" width="11.140625" style="18" customWidth="1"/>
    <col min="765" max="1014" width="8" style="18"/>
    <col min="1015" max="1015" width="6.42578125" style="18" customWidth="1"/>
    <col min="1016" max="1016" width="35.5703125" style="18" customWidth="1"/>
    <col min="1017" max="1017" width="6.42578125" style="18" customWidth="1"/>
    <col min="1018" max="1018" width="8.140625" style="18" customWidth="1"/>
    <col min="1019" max="1019" width="9.42578125" style="18" customWidth="1"/>
    <col min="1020" max="1020" width="11.140625" style="18" customWidth="1"/>
    <col min="1021" max="1270" width="8" style="18"/>
    <col min="1271" max="1271" width="6.42578125" style="18" customWidth="1"/>
    <col min="1272" max="1272" width="35.5703125" style="18" customWidth="1"/>
    <col min="1273" max="1273" width="6.42578125" style="18" customWidth="1"/>
    <col min="1274" max="1274" width="8.140625" style="18" customWidth="1"/>
    <col min="1275" max="1275" width="9.42578125" style="18" customWidth="1"/>
    <col min="1276" max="1276" width="11.140625" style="18" customWidth="1"/>
    <col min="1277" max="1526" width="8" style="18"/>
    <col min="1527" max="1527" width="6.42578125" style="18" customWidth="1"/>
    <col min="1528" max="1528" width="35.5703125" style="18" customWidth="1"/>
    <col min="1529" max="1529" width="6.42578125" style="18" customWidth="1"/>
    <col min="1530" max="1530" width="8.140625" style="18" customWidth="1"/>
    <col min="1531" max="1531" width="9.42578125" style="18" customWidth="1"/>
    <col min="1532" max="1532" width="11.140625" style="18" customWidth="1"/>
    <col min="1533" max="1782" width="8" style="18"/>
    <col min="1783" max="1783" width="6.42578125" style="18" customWidth="1"/>
    <col min="1784" max="1784" width="35.5703125" style="18" customWidth="1"/>
    <col min="1785" max="1785" width="6.42578125" style="18" customWidth="1"/>
    <col min="1786" max="1786" width="8.140625" style="18" customWidth="1"/>
    <col min="1787" max="1787" width="9.42578125" style="18" customWidth="1"/>
    <col min="1788" max="1788" width="11.140625" style="18" customWidth="1"/>
    <col min="1789" max="2038" width="8" style="18"/>
    <col min="2039" max="2039" width="6.42578125" style="18" customWidth="1"/>
    <col min="2040" max="2040" width="35.5703125" style="18" customWidth="1"/>
    <col min="2041" max="2041" width="6.42578125" style="18" customWidth="1"/>
    <col min="2042" max="2042" width="8.140625" style="18" customWidth="1"/>
    <col min="2043" max="2043" width="9.42578125" style="18" customWidth="1"/>
    <col min="2044" max="2044" width="11.140625" style="18" customWidth="1"/>
    <col min="2045" max="2294" width="8" style="18"/>
    <col min="2295" max="2295" width="6.42578125" style="18" customWidth="1"/>
    <col min="2296" max="2296" width="35.5703125" style="18" customWidth="1"/>
    <col min="2297" max="2297" width="6.42578125" style="18" customWidth="1"/>
    <col min="2298" max="2298" width="8.140625" style="18" customWidth="1"/>
    <col min="2299" max="2299" width="9.42578125" style="18" customWidth="1"/>
    <col min="2300" max="2300" width="11.140625" style="18" customWidth="1"/>
    <col min="2301" max="2550" width="8" style="18"/>
    <col min="2551" max="2551" width="6.42578125" style="18" customWidth="1"/>
    <col min="2552" max="2552" width="35.5703125" style="18" customWidth="1"/>
    <col min="2553" max="2553" width="6.42578125" style="18" customWidth="1"/>
    <col min="2554" max="2554" width="8.140625" style="18" customWidth="1"/>
    <col min="2555" max="2555" width="9.42578125" style="18" customWidth="1"/>
    <col min="2556" max="2556" width="11.140625" style="18" customWidth="1"/>
    <col min="2557" max="2806" width="8" style="18"/>
    <col min="2807" max="2807" width="6.42578125" style="18" customWidth="1"/>
    <col min="2808" max="2808" width="35.5703125" style="18" customWidth="1"/>
    <col min="2809" max="2809" width="6.42578125" style="18" customWidth="1"/>
    <col min="2810" max="2810" width="8.140625" style="18" customWidth="1"/>
    <col min="2811" max="2811" width="9.42578125" style="18" customWidth="1"/>
    <col min="2812" max="2812" width="11.140625" style="18" customWidth="1"/>
    <col min="2813" max="3062" width="8" style="18"/>
    <col min="3063" max="3063" width="6.42578125" style="18" customWidth="1"/>
    <col min="3064" max="3064" width="35.5703125" style="18" customWidth="1"/>
    <col min="3065" max="3065" width="6.42578125" style="18" customWidth="1"/>
    <col min="3066" max="3066" width="8.140625" style="18" customWidth="1"/>
    <col min="3067" max="3067" width="9.42578125" style="18" customWidth="1"/>
    <col min="3068" max="3068" width="11.140625" style="18" customWidth="1"/>
    <col min="3069" max="3318" width="8" style="18"/>
    <col min="3319" max="3319" width="6.42578125" style="18" customWidth="1"/>
    <col min="3320" max="3320" width="35.5703125" style="18" customWidth="1"/>
    <col min="3321" max="3321" width="6.42578125" style="18" customWidth="1"/>
    <col min="3322" max="3322" width="8.140625" style="18" customWidth="1"/>
    <col min="3323" max="3323" width="9.42578125" style="18" customWidth="1"/>
    <col min="3324" max="3324" width="11.140625" style="18" customWidth="1"/>
    <col min="3325" max="3574" width="8" style="18"/>
    <col min="3575" max="3575" width="6.42578125" style="18" customWidth="1"/>
    <col min="3576" max="3576" width="35.5703125" style="18" customWidth="1"/>
    <col min="3577" max="3577" width="6.42578125" style="18" customWidth="1"/>
    <col min="3578" max="3578" width="8.140625" style="18" customWidth="1"/>
    <col min="3579" max="3579" width="9.42578125" style="18" customWidth="1"/>
    <col min="3580" max="3580" width="11.140625" style="18" customWidth="1"/>
    <col min="3581" max="3830" width="8" style="18"/>
    <col min="3831" max="3831" width="6.42578125" style="18" customWidth="1"/>
    <col min="3832" max="3832" width="35.5703125" style="18" customWidth="1"/>
    <col min="3833" max="3833" width="6.42578125" style="18" customWidth="1"/>
    <col min="3834" max="3834" width="8.140625" style="18" customWidth="1"/>
    <col min="3835" max="3835" width="9.42578125" style="18" customWidth="1"/>
    <col min="3836" max="3836" width="11.140625" style="18" customWidth="1"/>
    <col min="3837" max="4086" width="8" style="18"/>
    <col min="4087" max="4087" width="6.42578125" style="18" customWidth="1"/>
    <col min="4088" max="4088" width="35.5703125" style="18" customWidth="1"/>
    <col min="4089" max="4089" width="6.42578125" style="18" customWidth="1"/>
    <col min="4090" max="4090" width="8.140625" style="18" customWidth="1"/>
    <col min="4091" max="4091" width="9.42578125" style="18" customWidth="1"/>
    <col min="4092" max="4092" width="11.140625" style="18" customWidth="1"/>
    <col min="4093" max="4342" width="8" style="18"/>
    <col min="4343" max="4343" width="6.42578125" style="18" customWidth="1"/>
    <col min="4344" max="4344" width="35.5703125" style="18" customWidth="1"/>
    <col min="4345" max="4345" width="6.42578125" style="18" customWidth="1"/>
    <col min="4346" max="4346" width="8.140625" style="18" customWidth="1"/>
    <col min="4347" max="4347" width="9.42578125" style="18" customWidth="1"/>
    <col min="4348" max="4348" width="11.140625" style="18" customWidth="1"/>
    <col min="4349" max="4598" width="8" style="18"/>
    <col min="4599" max="4599" width="6.42578125" style="18" customWidth="1"/>
    <col min="4600" max="4600" width="35.5703125" style="18" customWidth="1"/>
    <col min="4601" max="4601" width="6.42578125" style="18" customWidth="1"/>
    <col min="4602" max="4602" width="8.140625" style="18" customWidth="1"/>
    <col min="4603" max="4603" width="9.42578125" style="18" customWidth="1"/>
    <col min="4604" max="4604" width="11.140625" style="18" customWidth="1"/>
    <col min="4605" max="4854" width="8" style="18"/>
    <col min="4855" max="4855" width="6.42578125" style="18" customWidth="1"/>
    <col min="4856" max="4856" width="35.5703125" style="18" customWidth="1"/>
    <col min="4857" max="4857" width="6.42578125" style="18" customWidth="1"/>
    <col min="4858" max="4858" width="8.140625" style="18" customWidth="1"/>
    <col min="4859" max="4859" width="9.42578125" style="18" customWidth="1"/>
    <col min="4860" max="4860" width="11.140625" style="18" customWidth="1"/>
    <col min="4861" max="5110" width="8" style="18"/>
    <col min="5111" max="5111" width="6.42578125" style="18" customWidth="1"/>
    <col min="5112" max="5112" width="35.5703125" style="18" customWidth="1"/>
    <col min="5113" max="5113" width="6.42578125" style="18" customWidth="1"/>
    <col min="5114" max="5114" width="8.140625" style="18" customWidth="1"/>
    <col min="5115" max="5115" width="9.42578125" style="18" customWidth="1"/>
    <col min="5116" max="5116" width="11.140625" style="18" customWidth="1"/>
    <col min="5117" max="5366" width="8" style="18"/>
    <col min="5367" max="5367" width="6.42578125" style="18" customWidth="1"/>
    <col min="5368" max="5368" width="35.5703125" style="18" customWidth="1"/>
    <col min="5369" max="5369" width="6.42578125" style="18" customWidth="1"/>
    <col min="5370" max="5370" width="8.140625" style="18" customWidth="1"/>
    <col min="5371" max="5371" width="9.42578125" style="18" customWidth="1"/>
    <col min="5372" max="5372" width="11.140625" style="18" customWidth="1"/>
    <col min="5373" max="5622" width="8" style="18"/>
    <col min="5623" max="5623" width="6.42578125" style="18" customWidth="1"/>
    <col min="5624" max="5624" width="35.5703125" style="18" customWidth="1"/>
    <col min="5625" max="5625" width="6.42578125" style="18" customWidth="1"/>
    <col min="5626" max="5626" width="8.140625" style="18" customWidth="1"/>
    <col min="5627" max="5627" width="9.42578125" style="18" customWidth="1"/>
    <col min="5628" max="5628" width="11.140625" style="18" customWidth="1"/>
    <col min="5629" max="5878" width="8" style="18"/>
    <col min="5879" max="5879" width="6.42578125" style="18" customWidth="1"/>
    <col min="5880" max="5880" width="35.5703125" style="18" customWidth="1"/>
    <col min="5881" max="5881" width="6.42578125" style="18" customWidth="1"/>
    <col min="5882" max="5882" width="8.140625" style="18" customWidth="1"/>
    <col min="5883" max="5883" width="9.42578125" style="18" customWidth="1"/>
    <col min="5884" max="5884" width="11.140625" style="18" customWidth="1"/>
    <col min="5885" max="6134" width="8" style="18"/>
    <col min="6135" max="6135" width="6.42578125" style="18" customWidth="1"/>
    <col min="6136" max="6136" width="35.5703125" style="18" customWidth="1"/>
    <col min="6137" max="6137" width="6.42578125" style="18" customWidth="1"/>
    <col min="6138" max="6138" width="8.140625" style="18" customWidth="1"/>
    <col min="6139" max="6139" width="9.42578125" style="18" customWidth="1"/>
    <col min="6140" max="6140" width="11.140625" style="18" customWidth="1"/>
    <col min="6141" max="6390" width="8" style="18"/>
    <col min="6391" max="6391" width="6.42578125" style="18" customWidth="1"/>
    <col min="6392" max="6392" width="35.5703125" style="18" customWidth="1"/>
    <col min="6393" max="6393" width="6.42578125" style="18" customWidth="1"/>
    <col min="6394" max="6394" width="8.140625" style="18" customWidth="1"/>
    <col min="6395" max="6395" width="9.42578125" style="18" customWidth="1"/>
    <col min="6396" max="6396" width="11.140625" style="18" customWidth="1"/>
    <col min="6397" max="6646" width="8" style="18"/>
    <col min="6647" max="6647" width="6.42578125" style="18" customWidth="1"/>
    <col min="6648" max="6648" width="35.5703125" style="18" customWidth="1"/>
    <col min="6649" max="6649" width="6.42578125" style="18" customWidth="1"/>
    <col min="6650" max="6650" width="8.140625" style="18" customWidth="1"/>
    <col min="6651" max="6651" width="9.42578125" style="18" customWidth="1"/>
    <col min="6652" max="6652" width="11.140625" style="18" customWidth="1"/>
    <col min="6653" max="6902" width="8" style="18"/>
    <col min="6903" max="6903" width="6.42578125" style="18" customWidth="1"/>
    <col min="6904" max="6904" width="35.5703125" style="18" customWidth="1"/>
    <col min="6905" max="6905" width="6.42578125" style="18" customWidth="1"/>
    <col min="6906" max="6906" width="8.140625" style="18" customWidth="1"/>
    <col min="6907" max="6907" width="9.42578125" style="18" customWidth="1"/>
    <col min="6908" max="6908" width="11.140625" style="18" customWidth="1"/>
    <col min="6909" max="7158" width="8" style="18"/>
    <col min="7159" max="7159" width="6.42578125" style="18" customWidth="1"/>
    <col min="7160" max="7160" width="35.5703125" style="18" customWidth="1"/>
    <col min="7161" max="7161" width="6.42578125" style="18" customWidth="1"/>
    <col min="7162" max="7162" width="8.140625" style="18" customWidth="1"/>
    <col min="7163" max="7163" width="9.42578125" style="18" customWidth="1"/>
    <col min="7164" max="7164" width="11.140625" style="18" customWidth="1"/>
    <col min="7165" max="7414" width="8" style="18"/>
    <col min="7415" max="7415" width="6.42578125" style="18" customWidth="1"/>
    <col min="7416" max="7416" width="35.5703125" style="18" customWidth="1"/>
    <col min="7417" max="7417" width="6.42578125" style="18" customWidth="1"/>
    <col min="7418" max="7418" width="8.140625" style="18" customWidth="1"/>
    <col min="7419" max="7419" width="9.42578125" style="18" customWidth="1"/>
    <col min="7420" max="7420" width="11.140625" style="18" customWidth="1"/>
    <col min="7421" max="7670" width="8" style="18"/>
    <col min="7671" max="7671" width="6.42578125" style="18" customWidth="1"/>
    <col min="7672" max="7672" width="35.5703125" style="18" customWidth="1"/>
    <col min="7673" max="7673" width="6.42578125" style="18" customWidth="1"/>
    <col min="7674" max="7674" width="8.140625" style="18" customWidth="1"/>
    <col min="7675" max="7675" width="9.42578125" style="18" customWidth="1"/>
    <col min="7676" max="7676" width="11.140625" style="18" customWidth="1"/>
    <col min="7677" max="7926" width="8" style="18"/>
    <col min="7927" max="7927" width="6.42578125" style="18" customWidth="1"/>
    <col min="7928" max="7928" width="35.5703125" style="18" customWidth="1"/>
    <col min="7929" max="7929" width="6.42578125" style="18" customWidth="1"/>
    <col min="7930" max="7930" width="8.140625" style="18" customWidth="1"/>
    <col min="7931" max="7931" width="9.42578125" style="18" customWidth="1"/>
    <col min="7932" max="7932" width="11.140625" style="18" customWidth="1"/>
    <col min="7933" max="8182" width="8" style="18"/>
    <col min="8183" max="8183" width="6.42578125" style="18" customWidth="1"/>
    <col min="8184" max="8184" width="35.5703125" style="18" customWidth="1"/>
    <col min="8185" max="8185" width="6.42578125" style="18" customWidth="1"/>
    <col min="8186" max="8186" width="8.140625" style="18" customWidth="1"/>
    <col min="8187" max="8187" width="9.42578125" style="18" customWidth="1"/>
    <col min="8188" max="8188" width="11.140625" style="18" customWidth="1"/>
    <col min="8189" max="8438" width="8" style="18"/>
    <col min="8439" max="8439" width="6.42578125" style="18" customWidth="1"/>
    <col min="8440" max="8440" width="35.5703125" style="18" customWidth="1"/>
    <col min="8441" max="8441" width="6.42578125" style="18" customWidth="1"/>
    <col min="8442" max="8442" width="8.140625" style="18" customWidth="1"/>
    <col min="8443" max="8443" width="9.42578125" style="18" customWidth="1"/>
    <col min="8444" max="8444" width="11.140625" style="18" customWidth="1"/>
    <col min="8445" max="8694" width="8" style="18"/>
    <col min="8695" max="8695" width="6.42578125" style="18" customWidth="1"/>
    <col min="8696" max="8696" width="35.5703125" style="18" customWidth="1"/>
    <col min="8697" max="8697" width="6.42578125" style="18" customWidth="1"/>
    <col min="8698" max="8698" width="8.140625" style="18" customWidth="1"/>
    <col min="8699" max="8699" width="9.42578125" style="18" customWidth="1"/>
    <col min="8700" max="8700" width="11.140625" style="18" customWidth="1"/>
    <col min="8701" max="8950" width="8" style="18"/>
    <col min="8951" max="8951" width="6.42578125" style="18" customWidth="1"/>
    <col min="8952" max="8952" width="35.5703125" style="18" customWidth="1"/>
    <col min="8953" max="8953" width="6.42578125" style="18" customWidth="1"/>
    <col min="8954" max="8954" width="8.140625" style="18" customWidth="1"/>
    <col min="8955" max="8955" width="9.42578125" style="18" customWidth="1"/>
    <col min="8956" max="8956" width="11.140625" style="18" customWidth="1"/>
    <col min="8957" max="9206" width="8" style="18"/>
    <col min="9207" max="9207" width="6.42578125" style="18" customWidth="1"/>
    <col min="9208" max="9208" width="35.5703125" style="18" customWidth="1"/>
    <col min="9209" max="9209" width="6.42578125" style="18" customWidth="1"/>
    <col min="9210" max="9210" width="8.140625" style="18" customWidth="1"/>
    <col min="9211" max="9211" width="9.42578125" style="18" customWidth="1"/>
    <col min="9212" max="9212" width="11.140625" style="18" customWidth="1"/>
    <col min="9213" max="9462" width="8" style="18"/>
    <col min="9463" max="9463" width="6.42578125" style="18" customWidth="1"/>
    <col min="9464" max="9464" width="35.5703125" style="18" customWidth="1"/>
    <col min="9465" max="9465" width="6.42578125" style="18" customWidth="1"/>
    <col min="9466" max="9466" width="8.140625" style="18" customWidth="1"/>
    <col min="9467" max="9467" width="9.42578125" style="18" customWidth="1"/>
    <col min="9468" max="9468" width="11.140625" style="18" customWidth="1"/>
    <col min="9469" max="9718" width="8" style="18"/>
    <col min="9719" max="9719" width="6.42578125" style="18" customWidth="1"/>
    <col min="9720" max="9720" width="35.5703125" style="18" customWidth="1"/>
    <col min="9721" max="9721" width="6.42578125" style="18" customWidth="1"/>
    <col min="9722" max="9722" width="8.140625" style="18" customWidth="1"/>
    <col min="9723" max="9723" width="9.42578125" style="18" customWidth="1"/>
    <col min="9724" max="9724" width="11.140625" style="18" customWidth="1"/>
    <col min="9725" max="9974" width="8" style="18"/>
    <col min="9975" max="9975" width="6.42578125" style="18" customWidth="1"/>
    <col min="9976" max="9976" width="35.5703125" style="18" customWidth="1"/>
    <col min="9977" max="9977" width="6.42578125" style="18" customWidth="1"/>
    <col min="9978" max="9978" width="8.140625" style="18" customWidth="1"/>
    <col min="9979" max="9979" width="9.42578125" style="18" customWidth="1"/>
    <col min="9980" max="9980" width="11.140625" style="18" customWidth="1"/>
    <col min="9981" max="10230" width="8" style="18"/>
    <col min="10231" max="10231" width="6.42578125" style="18" customWidth="1"/>
    <col min="10232" max="10232" width="35.5703125" style="18" customWidth="1"/>
    <col min="10233" max="10233" width="6.42578125" style="18" customWidth="1"/>
    <col min="10234" max="10234" width="8.140625" style="18" customWidth="1"/>
    <col min="10235" max="10235" width="9.42578125" style="18" customWidth="1"/>
    <col min="10236" max="10236" width="11.140625" style="18" customWidth="1"/>
    <col min="10237" max="10486" width="8" style="18"/>
    <col min="10487" max="10487" width="6.42578125" style="18" customWidth="1"/>
    <col min="10488" max="10488" width="35.5703125" style="18" customWidth="1"/>
    <col min="10489" max="10489" width="6.42578125" style="18" customWidth="1"/>
    <col min="10490" max="10490" width="8.140625" style="18" customWidth="1"/>
    <col min="10491" max="10491" width="9.42578125" style="18" customWidth="1"/>
    <col min="10492" max="10492" width="11.140625" style="18" customWidth="1"/>
    <col min="10493" max="10742" width="8" style="18"/>
    <col min="10743" max="10743" width="6.42578125" style="18" customWidth="1"/>
    <col min="10744" max="10744" width="35.5703125" style="18" customWidth="1"/>
    <col min="10745" max="10745" width="6.42578125" style="18" customWidth="1"/>
    <col min="10746" max="10746" width="8.140625" style="18" customWidth="1"/>
    <col min="10747" max="10747" width="9.42578125" style="18" customWidth="1"/>
    <col min="10748" max="10748" width="11.140625" style="18" customWidth="1"/>
    <col min="10749" max="10998" width="8" style="18"/>
    <col min="10999" max="10999" width="6.42578125" style="18" customWidth="1"/>
    <col min="11000" max="11000" width="35.5703125" style="18" customWidth="1"/>
    <col min="11001" max="11001" width="6.42578125" style="18" customWidth="1"/>
    <col min="11002" max="11002" width="8.140625" style="18" customWidth="1"/>
    <col min="11003" max="11003" width="9.42578125" style="18" customWidth="1"/>
    <col min="11004" max="11004" width="11.140625" style="18" customWidth="1"/>
    <col min="11005" max="11254" width="8" style="18"/>
    <col min="11255" max="11255" width="6.42578125" style="18" customWidth="1"/>
    <col min="11256" max="11256" width="35.5703125" style="18" customWidth="1"/>
    <col min="11257" max="11257" width="6.42578125" style="18" customWidth="1"/>
    <col min="11258" max="11258" width="8.140625" style="18" customWidth="1"/>
    <col min="11259" max="11259" width="9.42578125" style="18" customWidth="1"/>
    <col min="11260" max="11260" width="11.140625" style="18" customWidth="1"/>
    <col min="11261" max="11510" width="8" style="18"/>
    <col min="11511" max="11511" width="6.42578125" style="18" customWidth="1"/>
    <col min="11512" max="11512" width="35.5703125" style="18" customWidth="1"/>
    <col min="11513" max="11513" width="6.42578125" style="18" customWidth="1"/>
    <col min="11514" max="11514" width="8.140625" style="18" customWidth="1"/>
    <col min="11515" max="11515" width="9.42578125" style="18" customWidth="1"/>
    <col min="11516" max="11516" width="11.140625" style="18" customWidth="1"/>
    <col min="11517" max="11766" width="8" style="18"/>
    <col min="11767" max="11767" width="6.42578125" style="18" customWidth="1"/>
    <col min="11768" max="11768" width="35.5703125" style="18" customWidth="1"/>
    <col min="11769" max="11769" width="6.42578125" style="18" customWidth="1"/>
    <col min="11770" max="11770" width="8.140625" style="18" customWidth="1"/>
    <col min="11771" max="11771" width="9.42578125" style="18" customWidth="1"/>
    <col min="11772" max="11772" width="11.140625" style="18" customWidth="1"/>
    <col min="11773" max="12022" width="8" style="18"/>
    <col min="12023" max="12023" width="6.42578125" style="18" customWidth="1"/>
    <col min="12024" max="12024" width="35.5703125" style="18" customWidth="1"/>
    <col min="12025" max="12025" width="6.42578125" style="18" customWidth="1"/>
    <col min="12026" max="12026" width="8.140625" style="18" customWidth="1"/>
    <col min="12027" max="12027" width="9.42578125" style="18" customWidth="1"/>
    <col min="12028" max="12028" width="11.140625" style="18" customWidth="1"/>
    <col min="12029" max="12278" width="8" style="18"/>
    <col min="12279" max="12279" width="6.42578125" style="18" customWidth="1"/>
    <col min="12280" max="12280" width="35.5703125" style="18" customWidth="1"/>
    <col min="12281" max="12281" width="6.42578125" style="18" customWidth="1"/>
    <col min="12282" max="12282" width="8.140625" style="18" customWidth="1"/>
    <col min="12283" max="12283" width="9.42578125" style="18" customWidth="1"/>
    <col min="12284" max="12284" width="11.140625" style="18" customWidth="1"/>
    <col min="12285" max="12534" width="8" style="18"/>
    <col min="12535" max="12535" width="6.42578125" style="18" customWidth="1"/>
    <col min="12536" max="12536" width="35.5703125" style="18" customWidth="1"/>
    <col min="12537" max="12537" width="6.42578125" style="18" customWidth="1"/>
    <col min="12538" max="12538" width="8.140625" style="18" customWidth="1"/>
    <col min="12539" max="12539" width="9.42578125" style="18" customWidth="1"/>
    <col min="12540" max="12540" width="11.140625" style="18" customWidth="1"/>
    <col min="12541" max="12790" width="8" style="18"/>
    <col min="12791" max="12791" width="6.42578125" style="18" customWidth="1"/>
    <col min="12792" max="12792" width="35.5703125" style="18" customWidth="1"/>
    <col min="12793" max="12793" width="6.42578125" style="18" customWidth="1"/>
    <col min="12794" max="12794" width="8.140625" style="18" customWidth="1"/>
    <col min="12795" max="12795" width="9.42578125" style="18" customWidth="1"/>
    <col min="12796" max="12796" width="11.140625" style="18" customWidth="1"/>
    <col min="12797" max="13046" width="8" style="18"/>
    <col min="13047" max="13047" width="6.42578125" style="18" customWidth="1"/>
    <col min="13048" max="13048" width="35.5703125" style="18" customWidth="1"/>
    <col min="13049" max="13049" width="6.42578125" style="18" customWidth="1"/>
    <col min="13050" max="13050" width="8.140625" style="18" customWidth="1"/>
    <col min="13051" max="13051" width="9.42578125" style="18" customWidth="1"/>
    <col min="13052" max="13052" width="11.140625" style="18" customWidth="1"/>
    <col min="13053" max="13302" width="8" style="18"/>
    <col min="13303" max="13303" width="6.42578125" style="18" customWidth="1"/>
    <col min="13304" max="13304" width="35.5703125" style="18" customWidth="1"/>
    <col min="13305" max="13305" width="6.42578125" style="18" customWidth="1"/>
    <col min="13306" max="13306" width="8.140625" style="18" customWidth="1"/>
    <col min="13307" max="13307" width="9.42578125" style="18" customWidth="1"/>
    <col min="13308" max="13308" width="11.140625" style="18" customWidth="1"/>
    <col min="13309" max="13558" width="8" style="18"/>
    <col min="13559" max="13559" width="6.42578125" style="18" customWidth="1"/>
    <col min="13560" max="13560" width="35.5703125" style="18" customWidth="1"/>
    <col min="13561" max="13561" width="6.42578125" style="18" customWidth="1"/>
    <col min="13562" max="13562" width="8.140625" style="18" customWidth="1"/>
    <col min="13563" max="13563" width="9.42578125" style="18" customWidth="1"/>
    <col min="13564" max="13564" width="11.140625" style="18" customWidth="1"/>
    <col min="13565" max="13814" width="8" style="18"/>
    <col min="13815" max="13815" width="6.42578125" style="18" customWidth="1"/>
    <col min="13816" max="13816" width="35.5703125" style="18" customWidth="1"/>
    <col min="13817" max="13817" width="6.42578125" style="18" customWidth="1"/>
    <col min="13818" max="13818" width="8.140625" style="18" customWidth="1"/>
    <col min="13819" max="13819" width="9.42578125" style="18" customWidth="1"/>
    <col min="13820" max="13820" width="11.140625" style="18" customWidth="1"/>
    <col min="13821" max="14070" width="8" style="18"/>
    <col min="14071" max="14071" width="6.42578125" style="18" customWidth="1"/>
    <col min="14072" max="14072" width="35.5703125" style="18" customWidth="1"/>
    <col min="14073" max="14073" width="6.42578125" style="18" customWidth="1"/>
    <col min="14074" max="14074" width="8.140625" style="18" customWidth="1"/>
    <col min="14075" max="14075" width="9.42578125" style="18" customWidth="1"/>
    <col min="14076" max="14076" width="11.140625" style="18" customWidth="1"/>
    <col min="14077" max="14326" width="8" style="18"/>
    <col min="14327" max="14327" width="6.42578125" style="18" customWidth="1"/>
    <col min="14328" max="14328" width="35.5703125" style="18" customWidth="1"/>
    <col min="14329" max="14329" width="6.42578125" style="18" customWidth="1"/>
    <col min="14330" max="14330" width="8.140625" style="18" customWidth="1"/>
    <col min="14331" max="14331" width="9.42578125" style="18" customWidth="1"/>
    <col min="14332" max="14332" width="11.140625" style="18" customWidth="1"/>
    <col min="14333" max="14582" width="8" style="18"/>
    <col min="14583" max="14583" width="6.42578125" style="18" customWidth="1"/>
    <col min="14584" max="14584" width="35.5703125" style="18" customWidth="1"/>
    <col min="14585" max="14585" width="6.42578125" style="18" customWidth="1"/>
    <col min="14586" max="14586" width="8.140625" style="18" customWidth="1"/>
    <col min="14587" max="14587" width="9.42578125" style="18" customWidth="1"/>
    <col min="14588" max="14588" width="11.140625" style="18" customWidth="1"/>
    <col min="14589" max="14838" width="8" style="18"/>
    <col min="14839" max="14839" width="6.42578125" style="18" customWidth="1"/>
    <col min="14840" max="14840" width="35.5703125" style="18" customWidth="1"/>
    <col min="14841" max="14841" width="6.42578125" style="18" customWidth="1"/>
    <col min="14842" max="14842" width="8.140625" style="18" customWidth="1"/>
    <col min="14843" max="14843" width="9.42578125" style="18" customWidth="1"/>
    <col min="14844" max="14844" width="11.140625" style="18" customWidth="1"/>
    <col min="14845" max="15094" width="8" style="18"/>
    <col min="15095" max="15095" width="6.42578125" style="18" customWidth="1"/>
    <col min="15096" max="15096" width="35.5703125" style="18" customWidth="1"/>
    <col min="15097" max="15097" width="6.42578125" style="18" customWidth="1"/>
    <col min="15098" max="15098" width="8.140625" style="18" customWidth="1"/>
    <col min="15099" max="15099" width="9.42578125" style="18" customWidth="1"/>
    <col min="15100" max="15100" width="11.140625" style="18" customWidth="1"/>
    <col min="15101" max="15350" width="8" style="18"/>
    <col min="15351" max="15351" width="6.42578125" style="18" customWidth="1"/>
    <col min="15352" max="15352" width="35.5703125" style="18" customWidth="1"/>
    <col min="15353" max="15353" width="6.42578125" style="18" customWidth="1"/>
    <col min="15354" max="15354" width="8.140625" style="18" customWidth="1"/>
    <col min="15355" max="15355" width="9.42578125" style="18" customWidth="1"/>
    <col min="15356" max="15356" width="11.140625" style="18" customWidth="1"/>
    <col min="15357" max="15606" width="8" style="18"/>
    <col min="15607" max="15607" width="6.42578125" style="18" customWidth="1"/>
    <col min="15608" max="15608" width="35.5703125" style="18" customWidth="1"/>
    <col min="15609" max="15609" width="6.42578125" style="18" customWidth="1"/>
    <col min="15610" max="15610" width="8.140625" style="18" customWidth="1"/>
    <col min="15611" max="15611" width="9.42578125" style="18" customWidth="1"/>
    <col min="15612" max="15612" width="11.140625" style="18" customWidth="1"/>
    <col min="15613" max="15862" width="8" style="18"/>
    <col min="15863" max="15863" width="6.42578125" style="18" customWidth="1"/>
    <col min="15864" max="15864" width="35.5703125" style="18" customWidth="1"/>
    <col min="15865" max="15865" width="6.42578125" style="18" customWidth="1"/>
    <col min="15866" max="15866" width="8.140625" style="18" customWidth="1"/>
    <col min="15867" max="15867" width="9.42578125" style="18" customWidth="1"/>
    <col min="15868" max="15868" width="11.140625" style="18" customWidth="1"/>
    <col min="15869" max="16118" width="8" style="18"/>
    <col min="16119" max="16119" width="6.42578125" style="18" customWidth="1"/>
    <col min="16120" max="16120" width="35.5703125" style="18" customWidth="1"/>
    <col min="16121" max="16121" width="6.42578125" style="18" customWidth="1"/>
    <col min="16122" max="16122" width="8.140625" style="18" customWidth="1"/>
    <col min="16123" max="16123" width="9.42578125" style="18" customWidth="1"/>
    <col min="16124" max="16124" width="11.140625" style="18" customWidth="1"/>
    <col min="16125" max="16384" width="8" style="18"/>
  </cols>
  <sheetData>
    <row r="2" spans="1:6" s="33" customFormat="1" ht="12.75" customHeight="1">
      <c r="A2" s="175" t="s">
        <v>573</v>
      </c>
      <c r="B2" s="176" t="s">
        <v>408</v>
      </c>
      <c r="C2" s="169"/>
      <c r="D2" s="17"/>
    </row>
    <row r="3" spans="1:6" ht="12" customHeight="1">
      <c r="A3" s="36"/>
      <c r="C3" s="25"/>
      <c r="D3" s="178"/>
      <c r="E3" s="36"/>
      <c r="F3" s="36"/>
    </row>
    <row r="4" spans="1:6" ht="23.45" customHeight="1">
      <c r="A4" s="18"/>
      <c r="B4" s="660" t="s">
        <v>344</v>
      </c>
      <c r="C4" s="660"/>
      <c r="D4" s="660"/>
      <c r="E4" s="660"/>
      <c r="F4" s="660"/>
    </row>
    <row r="5" spans="1:6">
      <c r="A5" s="36"/>
      <c r="C5" s="25"/>
      <c r="D5" s="178"/>
      <c r="E5" s="178"/>
      <c r="F5" s="36"/>
    </row>
    <row r="6" spans="1:6" s="22" customFormat="1" ht="11.45" customHeight="1">
      <c r="A6" s="22" t="s">
        <v>355</v>
      </c>
      <c r="B6" s="22" t="s">
        <v>351</v>
      </c>
      <c r="C6" s="22" t="s">
        <v>356</v>
      </c>
      <c r="D6" s="179" t="s">
        <v>352</v>
      </c>
      <c r="E6" s="179" t="s">
        <v>353</v>
      </c>
      <c r="F6" s="179" t="s">
        <v>354</v>
      </c>
    </row>
    <row r="7" spans="1:6" s="22" customFormat="1" ht="13.5" customHeight="1">
      <c r="C7" s="172"/>
      <c r="D7" s="191"/>
      <c r="E7" s="191"/>
      <c r="F7" s="191"/>
    </row>
    <row r="8" spans="1:6" s="183" customFormat="1" ht="156">
      <c r="A8" s="510">
        <v>1</v>
      </c>
      <c r="B8" s="302" t="s">
        <v>721</v>
      </c>
      <c r="C8" s="172"/>
      <c r="D8" s="37"/>
      <c r="E8" s="464"/>
      <c r="F8" s="184"/>
    </row>
    <row r="9" spans="1:6" s="183" customFormat="1" ht="12.75" customHeight="1">
      <c r="A9" s="192"/>
      <c r="B9" s="22"/>
      <c r="C9" s="93" t="s">
        <v>42</v>
      </c>
      <c r="D9" s="348">
        <v>1350</v>
      </c>
      <c r="E9" s="26"/>
      <c r="F9" s="17">
        <f>ROUND(D9*E9,2)</f>
        <v>0</v>
      </c>
    </row>
    <row r="10" spans="1:6" s="183" customFormat="1" ht="12.75" customHeight="1">
      <c r="A10" s="192"/>
      <c r="B10" s="177"/>
      <c r="C10" s="93"/>
      <c r="D10" s="26"/>
      <c r="E10" s="464"/>
      <c r="F10" s="184"/>
    </row>
    <row r="11" spans="1:6" s="183" customFormat="1" ht="113.25" customHeight="1">
      <c r="A11" s="510">
        <f>A8+1</f>
        <v>2</v>
      </c>
      <c r="B11" s="302" t="s">
        <v>722</v>
      </c>
      <c r="C11" s="172"/>
      <c r="D11" s="37"/>
      <c r="E11" s="464"/>
      <c r="F11" s="184"/>
    </row>
    <row r="12" spans="1:6" s="183" customFormat="1" ht="12.75" customHeight="1">
      <c r="A12" s="192"/>
      <c r="B12" s="302"/>
      <c r="C12" s="93" t="s">
        <v>27</v>
      </c>
      <c r="D12" s="348">
        <v>45</v>
      </c>
      <c r="E12" s="26"/>
      <c r="F12" s="17">
        <f>ROUND(D12*E12,2)</f>
        <v>0</v>
      </c>
    </row>
    <row r="13" spans="1:6" s="183" customFormat="1" ht="12.75" customHeight="1">
      <c r="A13" s="192"/>
      <c r="B13" s="177"/>
      <c r="C13" s="93"/>
      <c r="D13" s="26"/>
      <c r="E13" s="464"/>
      <c r="F13" s="184"/>
    </row>
    <row r="14" spans="1:6" s="183" customFormat="1" ht="124.5" customHeight="1">
      <c r="A14" s="510">
        <f>A11+1</f>
        <v>3</v>
      </c>
      <c r="B14" s="302" t="s">
        <v>673</v>
      </c>
      <c r="C14" s="172"/>
      <c r="D14" s="37"/>
      <c r="E14" s="464"/>
      <c r="F14" s="184"/>
    </row>
    <row r="15" spans="1:6" s="183" customFormat="1" ht="12.75" customHeight="1">
      <c r="A15" s="192"/>
      <c r="B15" s="302"/>
      <c r="C15" s="93" t="s">
        <v>44</v>
      </c>
      <c r="D15" s="348">
        <v>14</v>
      </c>
      <c r="E15" s="26"/>
      <c r="F15" s="17">
        <f>ROUND(D15*E15,2)</f>
        <v>0</v>
      </c>
    </row>
    <row r="16" spans="1:6" s="183" customFormat="1" ht="12.75" customHeight="1">
      <c r="A16" s="192"/>
      <c r="B16" s="177"/>
      <c r="C16" s="93"/>
      <c r="D16" s="26"/>
      <c r="E16" s="184"/>
      <c r="F16" s="184"/>
    </row>
    <row r="17" spans="1:6" ht="13.5" customHeight="1">
      <c r="B17" s="36"/>
      <c r="D17" s="193"/>
      <c r="E17" s="17"/>
    </row>
    <row r="18" spans="1:6" s="33" customFormat="1" ht="14.85" customHeight="1">
      <c r="A18" s="194" t="s">
        <v>573</v>
      </c>
      <c r="B18" s="195" t="s">
        <v>409</v>
      </c>
      <c r="C18" s="196"/>
      <c r="D18" s="197"/>
      <c r="E18" s="198"/>
      <c r="F18" s="199">
        <f>SUM(F8:F15)</f>
        <v>0</v>
      </c>
    </row>
    <row r="19" spans="1:6" ht="13.5" customHeight="1"/>
    <row r="20" spans="1:6">
      <c r="B20" s="302"/>
    </row>
    <row r="21" spans="1:6" ht="13.5" customHeight="1"/>
    <row r="22" spans="1:6" ht="13.5" customHeight="1"/>
    <row r="23" spans="1:6" ht="13.5" customHeight="1"/>
    <row r="24" spans="1:6" ht="13.5" customHeight="1"/>
    <row r="25" spans="1:6" ht="13.5" customHeight="1"/>
    <row r="26" spans="1:6" ht="13.5" customHeight="1"/>
    <row r="27" spans="1:6" ht="13.5" customHeight="1"/>
    <row r="28" spans="1:6" ht="12" customHeight="1"/>
    <row r="29" spans="1:6" ht="12" customHeight="1"/>
    <row r="30" spans="1:6" ht="12" customHeight="1"/>
    <row r="31" spans="1:6" ht="12" customHeight="1"/>
    <row r="32" spans="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algorithmName="SHA-512" hashValue="lQYqqAua855yuZ0Unq4SRHy35dKnDhIrw+w7hGSd12ucJEqi3KnhM6lKMDwuF4HNIxCOg6WO+nV0uJIoui+v5A==" saltValue="aVQUqTbxUJTrzrwDVPkYSA==" spinCount="100000" sheet="1" objects="1" scenarios="1"/>
  <mergeCells count="1">
    <mergeCell ref="B4:F4"/>
  </mergeCells>
  <pageMargins left="0.70866141732283472" right="0.70866141732283472" top="0.74803149606299213" bottom="0.74803149606299213" header="0.31496062992125984" footer="0.31496062992125984"/>
  <pageSetup paperSize="9" orientation="portrait" r:id="rId1"/>
  <headerFooter>
    <oddHeader>&amp;L&amp;"-,Uobičajeno"&amp;K01+044INVESTITOR: HRVATSKI POVIJESNI MUZEJ
GRAĐEVINA: Palača Vojković-Oršić-Kulmer-Rauch, Matoševa 9, Zagreb&amp;R&amp;"-,Uobičajeno"&amp;K01+045PROJEKT OBNOVE KONSTRUKCIJE ZGRADE - Z.O.P. 01/22
T R O Š K O V N I K</oddHeader>
    <oddFooter>&amp;L&amp;"-,Uobičajeno"&amp;K01+043
Glavni projektant: Martina Vujasinović, mag. ind. aedif.
INTRADOS PROJEKT d.o.o., Zagreb, ožujak 2022.&amp;R&amp;"-,Uobičajeno"&amp;K01+042str.: A 11.&amp;P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E813-7C43-43FB-A1B5-B979D86E276E}">
  <dimension ref="A1:HW185"/>
  <sheetViews>
    <sheetView view="pageBreakPreview" topLeftCell="A169" zoomScaleNormal="100" zoomScaleSheetLayoutView="100" workbookViewId="0">
      <selection activeCell="A175" sqref="A175:XFD175"/>
    </sheetView>
  </sheetViews>
  <sheetFormatPr defaultColWidth="9" defaultRowHeight="12"/>
  <cols>
    <col min="1" max="1" width="8.5703125" style="18" bestFit="1" customWidth="1"/>
    <col min="2" max="2" width="45.5703125" style="18" customWidth="1"/>
    <col min="3" max="3" width="7.28515625" style="18" customWidth="1"/>
    <col min="4" max="4" width="9.28515625" style="18" customWidth="1"/>
    <col min="5" max="5" width="10.7109375" style="18" customWidth="1"/>
    <col min="6" max="6" width="12.7109375" style="18" customWidth="1"/>
    <col min="7" max="16384" width="9" style="18"/>
  </cols>
  <sheetData>
    <row r="1" spans="1:6" s="201" customFormat="1" ht="12.75">
      <c r="A1" s="201" t="s">
        <v>168</v>
      </c>
      <c r="B1" s="175" t="s">
        <v>497</v>
      </c>
      <c r="D1" s="309"/>
    </row>
    <row r="2" spans="1:6">
      <c r="D2" s="306"/>
    </row>
    <row r="3" spans="1:6" s="302" customFormat="1" ht="11.45" customHeight="1">
      <c r="A3" s="302" t="s">
        <v>355</v>
      </c>
      <c r="B3" s="302" t="s">
        <v>351</v>
      </c>
      <c r="C3" s="302" t="s">
        <v>356</v>
      </c>
      <c r="D3" s="303" t="s">
        <v>352</v>
      </c>
      <c r="E3" s="179" t="s">
        <v>353</v>
      </c>
      <c r="F3" s="179" t="s">
        <v>354</v>
      </c>
    </row>
    <row r="4" spans="1:6">
      <c r="A4" s="170"/>
      <c r="B4" s="36"/>
      <c r="C4" s="36"/>
      <c r="D4" s="304"/>
      <c r="E4" s="36"/>
      <c r="F4" s="36"/>
    </row>
    <row r="5" spans="1:6">
      <c r="A5" s="208"/>
      <c r="B5" s="399" t="s">
        <v>498</v>
      </c>
      <c r="C5" s="209"/>
      <c r="E5" s="305"/>
    </row>
    <row r="6" spans="1:6">
      <c r="A6" s="208"/>
      <c r="B6" s="177"/>
      <c r="C6" s="209"/>
      <c r="E6" s="305"/>
    </row>
    <row r="7" spans="1:6" s="212" customFormat="1" ht="52.5" customHeight="1">
      <c r="A7" s="511">
        <v>1</v>
      </c>
      <c r="B7" s="36" t="s">
        <v>499</v>
      </c>
      <c r="C7" s="210"/>
      <c r="D7" s="211"/>
      <c r="E7" s="527"/>
    </row>
    <row r="8" spans="1:6" s="524" customFormat="1">
      <c r="A8" s="602"/>
      <c r="B8" s="528" t="s">
        <v>500</v>
      </c>
      <c r="C8" s="531" t="s">
        <v>27</v>
      </c>
      <c r="D8" s="526">
        <v>55</v>
      </c>
      <c r="E8" s="527"/>
      <c r="F8" s="526">
        <f>ROUND(D8*E8,2)</f>
        <v>0</v>
      </c>
    </row>
    <row r="9" spans="1:6" s="524" customFormat="1">
      <c r="A9" s="602"/>
      <c r="B9" s="528" t="s">
        <v>501</v>
      </c>
      <c r="C9" s="531" t="s">
        <v>27</v>
      </c>
      <c r="D9" s="526">
        <v>80</v>
      </c>
      <c r="E9" s="527"/>
      <c r="F9" s="526">
        <f>ROUND(D9*E9,2)</f>
        <v>0</v>
      </c>
    </row>
    <row r="10" spans="1:6" s="524" customFormat="1">
      <c r="A10" s="602"/>
      <c r="B10" s="528" t="s">
        <v>502</v>
      </c>
      <c r="C10" s="531" t="s">
        <v>27</v>
      </c>
      <c r="D10" s="526">
        <v>200</v>
      </c>
      <c r="E10" s="527"/>
      <c r="F10" s="526">
        <f>ROUND(D10*E10,2)</f>
        <v>0</v>
      </c>
    </row>
    <row r="11" spans="1:6" s="524" customFormat="1">
      <c r="A11" s="602"/>
      <c r="B11" s="528" t="s">
        <v>503</v>
      </c>
      <c r="C11" s="531" t="s">
        <v>27</v>
      </c>
      <c r="D11" s="526">
        <v>420</v>
      </c>
      <c r="E11" s="527"/>
      <c r="F11" s="526">
        <f>ROUND(D11*E11,2)</f>
        <v>0</v>
      </c>
    </row>
    <row r="12" spans="1:6" s="524" customFormat="1">
      <c r="A12" s="602"/>
      <c r="B12" s="528" t="s">
        <v>504</v>
      </c>
      <c r="C12" s="531" t="s">
        <v>27</v>
      </c>
      <c r="D12" s="526">
        <v>355</v>
      </c>
      <c r="E12" s="527"/>
      <c r="F12" s="526">
        <f>ROUND(D12*E12,2)</f>
        <v>0</v>
      </c>
    </row>
    <row r="13" spans="1:6" ht="12.75">
      <c r="A13" s="511"/>
      <c r="B13" s="223"/>
      <c r="C13" s="209"/>
      <c r="D13" s="306"/>
      <c r="E13" s="527"/>
    </row>
    <row r="14" spans="1:6" s="212" customFormat="1" ht="76.5" customHeight="1">
      <c r="A14" s="511">
        <f>A7+1</f>
        <v>2</v>
      </c>
      <c r="B14" s="36" t="s">
        <v>622</v>
      </c>
      <c r="C14" s="210"/>
      <c r="D14" s="613"/>
      <c r="E14" s="527"/>
    </row>
    <row r="15" spans="1:6" s="524" customFormat="1">
      <c r="A15" s="602"/>
      <c r="B15" s="528" t="s">
        <v>500</v>
      </c>
      <c r="C15" s="531" t="s">
        <v>27</v>
      </c>
      <c r="D15" s="526">
        <v>55</v>
      </c>
      <c r="E15" s="527"/>
      <c r="F15" s="526">
        <f>ROUND(D15*E15,2)</f>
        <v>0</v>
      </c>
    </row>
    <row r="16" spans="1:6" s="524" customFormat="1">
      <c r="A16" s="602"/>
      <c r="B16" s="528" t="s">
        <v>501</v>
      </c>
      <c r="C16" s="531" t="s">
        <v>27</v>
      </c>
      <c r="D16" s="526">
        <v>80</v>
      </c>
      <c r="E16" s="527"/>
      <c r="F16" s="526">
        <f>ROUND(D16*E16,2)</f>
        <v>0</v>
      </c>
    </row>
    <row r="17" spans="1:6" s="524" customFormat="1">
      <c r="A17" s="602"/>
      <c r="B17" s="528" t="s">
        <v>502</v>
      </c>
      <c r="C17" s="531" t="s">
        <v>27</v>
      </c>
      <c r="D17" s="526">
        <v>200</v>
      </c>
      <c r="E17" s="527"/>
      <c r="F17" s="526">
        <f>ROUND(D17*E17,2)</f>
        <v>0</v>
      </c>
    </row>
    <row r="18" spans="1:6" s="524" customFormat="1">
      <c r="A18" s="602"/>
      <c r="B18" s="528" t="s">
        <v>503</v>
      </c>
      <c r="C18" s="531" t="s">
        <v>27</v>
      </c>
      <c r="D18" s="526">
        <v>420</v>
      </c>
      <c r="E18" s="527"/>
      <c r="F18" s="526">
        <f>ROUND(D18*E18,2)</f>
        <v>0</v>
      </c>
    </row>
    <row r="19" spans="1:6" s="524" customFormat="1">
      <c r="A19" s="602"/>
      <c r="B19" s="528" t="s">
        <v>504</v>
      </c>
      <c r="C19" s="531" t="s">
        <v>27</v>
      </c>
      <c r="D19" s="526">
        <v>355</v>
      </c>
      <c r="E19" s="527"/>
      <c r="F19" s="526">
        <f>ROUND(D19*E19,2)</f>
        <v>0</v>
      </c>
    </row>
    <row r="20" spans="1:6" ht="12.75">
      <c r="A20" s="511"/>
      <c r="B20" s="36"/>
      <c r="C20" s="209"/>
      <c r="D20" s="306"/>
      <c r="E20" s="527"/>
    </row>
    <row r="21" spans="1:6" s="212" customFormat="1" ht="51" customHeight="1">
      <c r="A21" s="511">
        <f>A14+1</f>
        <v>3</v>
      </c>
      <c r="B21" s="304" t="s">
        <v>505</v>
      </c>
      <c r="C21" s="210"/>
      <c r="D21" s="613"/>
      <c r="E21" s="527"/>
    </row>
    <row r="22" spans="1:6" s="524" customFormat="1">
      <c r="A22" s="602"/>
      <c r="B22" s="304" t="s">
        <v>506</v>
      </c>
      <c r="C22" s="531" t="s">
        <v>27</v>
      </c>
      <c r="D22" s="526">
        <v>20</v>
      </c>
      <c r="E22" s="527"/>
      <c r="F22" s="526">
        <f>ROUND(D22*E22,2)</f>
        <v>0</v>
      </c>
    </row>
    <row r="23" spans="1:6" s="524" customFormat="1">
      <c r="A23" s="602"/>
      <c r="B23" s="304" t="s">
        <v>507</v>
      </c>
      <c r="C23" s="531" t="s">
        <v>27</v>
      </c>
      <c r="D23" s="526">
        <v>125</v>
      </c>
      <c r="E23" s="527"/>
      <c r="F23" s="526">
        <f>ROUND(D23*E23,2)</f>
        <v>0</v>
      </c>
    </row>
    <row r="24" spans="1:6" s="524" customFormat="1">
      <c r="A24" s="602"/>
      <c r="B24" s="304" t="s">
        <v>508</v>
      </c>
      <c r="C24" s="531" t="s">
        <v>27</v>
      </c>
      <c r="D24" s="526">
        <v>80</v>
      </c>
      <c r="E24" s="527"/>
      <c r="F24" s="526">
        <f>ROUND(D24*E24,2)</f>
        <v>0</v>
      </c>
    </row>
    <row r="25" spans="1:6" ht="12.75">
      <c r="A25" s="511"/>
      <c r="B25" s="223"/>
      <c r="C25" s="209"/>
      <c r="E25" s="527"/>
    </row>
    <row r="26" spans="1:6" s="212" customFormat="1" ht="24">
      <c r="A26" s="511">
        <f>A21+1</f>
        <v>4</v>
      </c>
      <c r="B26" s="304" t="s">
        <v>562</v>
      </c>
      <c r="C26" s="210"/>
      <c r="D26" s="211"/>
      <c r="E26" s="527"/>
    </row>
    <row r="27" spans="1:6" s="524" customFormat="1">
      <c r="A27" s="602"/>
      <c r="B27" s="304"/>
      <c r="C27" s="531" t="s">
        <v>98</v>
      </c>
      <c r="D27" s="526">
        <v>1</v>
      </c>
      <c r="E27" s="527"/>
      <c r="F27" s="526">
        <f>ROUND(D27*E27,2)</f>
        <v>0</v>
      </c>
    </row>
    <row r="28" spans="1:6" ht="12.75">
      <c r="A28" s="511"/>
      <c r="B28" s="223"/>
      <c r="C28" s="209"/>
      <c r="E28" s="527"/>
    </row>
    <row r="29" spans="1:6" ht="12.75">
      <c r="A29" s="511"/>
      <c r="B29" s="399" t="s">
        <v>509</v>
      </c>
      <c r="C29" s="209"/>
      <c r="E29" s="527"/>
    </row>
    <row r="30" spans="1:6" ht="12.75">
      <c r="A30" s="511"/>
      <c r="B30" s="177"/>
      <c r="C30" s="209"/>
      <c r="E30" s="527"/>
    </row>
    <row r="31" spans="1:6" s="212" customFormat="1" ht="24">
      <c r="A31" s="511">
        <f>A26+1</f>
        <v>5</v>
      </c>
      <c r="B31" s="304" t="s">
        <v>511</v>
      </c>
      <c r="C31" s="210"/>
      <c r="D31" s="211"/>
      <c r="E31" s="527"/>
    </row>
    <row r="32" spans="1:6" ht="12.75">
      <c r="A32" s="511"/>
      <c r="B32" s="304" t="s">
        <v>512</v>
      </c>
      <c r="C32" s="209" t="s">
        <v>27</v>
      </c>
      <c r="D32" s="305">
        <v>50</v>
      </c>
      <c r="E32" s="527"/>
      <c r="F32" s="305">
        <f>ROUND(D32*E32,2)</f>
        <v>0</v>
      </c>
    </row>
    <row r="33" spans="1:6" ht="12.75">
      <c r="A33" s="511"/>
      <c r="B33" s="304" t="s">
        <v>513</v>
      </c>
      <c r="C33" s="209" t="s">
        <v>27</v>
      </c>
      <c r="D33" s="305">
        <v>80</v>
      </c>
      <c r="E33" s="527"/>
      <c r="F33" s="305">
        <f>ROUND(D33*E33,2)</f>
        <v>0</v>
      </c>
    </row>
    <row r="34" spans="1:6" ht="12.75">
      <c r="A34" s="511"/>
      <c r="B34" s="304" t="s">
        <v>514</v>
      </c>
      <c r="C34" s="209" t="s">
        <v>27</v>
      </c>
      <c r="D34" s="305">
        <v>400</v>
      </c>
      <c r="E34" s="527"/>
      <c r="F34" s="305">
        <f>ROUND(D34*E34,2)</f>
        <v>0</v>
      </c>
    </row>
    <row r="35" spans="1:6" ht="12.75">
      <c r="A35" s="511"/>
      <c r="B35" s="304" t="s">
        <v>515</v>
      </c>
      <c r="C35" s="209" t="s">
        <v>27</v>
      </c>
      <c r="D35" s="305">
        <v>500</v>
      </c>
      <c r="E35" s="527"/>
      <c r="F35" s="305">
        <f>ROUND(D35*E35,2)</f>
        <v>0</v>
      </c>
    </row>
    <row r="36" spans="1:6" ht="12.75">
      <c r="A36" s="511"/>
      <c r="B36" s="223"/>
      <c r="C36" s="209"/>
      <c r="E36" s="527"/>
    </row>
    <row r="37" spans="1:6" ht="12.75">
      <c r="A37" s="511"/>
      <c r="B37" s="399" t="s">
        <v>510</v>
      </c>
      <c r="C37" s="209"/>
      <c r="E37" s="527"/>
    </row>
    <row r="38" spans="1:6" ht="12.75">
      <c r="A38" s="511"/>
      <c r="B38" s="177"/>
      <c r="C38" s="209"/>
      <c r="E38" s="527"/>
    </row>
    <row r="39" spans="1:6" ht="61.9" customHeight="1">
      <c r="A39" s="511"/>
      <c r="B39" s="357" t="s">
        <v>458</v>
      </c>
      <c r="C39" s="350"/>
      <c r="D39" s="350"/>
      <c r="E39" s="615"/>
      <c r="F39" s="350"/>
    </row>
    <row r="40" spans="1:6" ht="12.75">
      <c r="A40" s="511"/>
      <c r="D40" s="306"/>
      <c r="E40" s="616"/>
    </row>
    <row r="41" spans="1:6" ht="52.5" customHeight="1">
      <c r="A41" s="511">
        <f>A31+1</f>
        <v>6</v>
      </c>
      <c r="B41" s="474" t="s">
        <v>780</v>
      </c>
      <c r="C41" s="169"/>
      <c r="D41" s="58"/>
      <c r="E41" s="26"/>
      <c r="F41" s="36"/>
    </row>
    <row r="42" spans="1:6" ht="12.75">
      <c r="A42" s="511"/>
      <c r="B42" s="36"/>
      <c r="C42" s="169" t="s">
        <v>44</v>
      </c>
      <c r="D42" s="58">
        <v>22</v>
      </c>
      <c r="E42" s="26"/>
      <c r="F42" s="17">
        <f>ROUND(D42*E42,2)</f>
        <v>0</v>
      </c>
    </row>
    <row r="43" spans="1:6" ht="12.75">
      <c r="A43" s="511"/>
      <c r="B43" s="36"/>
      <c r="C43" s="169"/>
      <c r="D43" s="58"/>
      <c r="E43" s="26"/>
      <c r="F43" s="36"/>
    </row>
    <row r="44" spans="1:6" s="8" customFormat="1" ht="24">
      <c r="A44" s="511">
        <f>A41+1</f>
        <v>7</v>
      </c>
      <c r="B44" s="477" t="s">
        <v>538</v>
      </c>
      <c r="C44" s="6"/>
      <c r="D44" s="362"/>
      <c r="E44" s="467"/>
      <c r="F44" s="174"/>
    </row>
    <row r="45" spans="1:6" s="8" customFormat="1" ht="12.75">
      <c r="A45" s="511"/>
      <c r="B45" s="5"/>
      <c r="C45" s="169" t="s">
        <v>44</v>
      </c>
      <c r="D45" s="58">
        <v>17</v>
      </c>
      <c r="E45" s="26"/>
      <c r="F45" s="17">
        <f>ROUND(D45*E45,2)</f>
        <v>0</v>
      </c>
    </row>
    <row r="46" spans="1:6" ht="12.75">
      <c r="A46" s="511"/>
      <c r="B46" s="36"/>
      <c r="C46" s="169"/>
      <c r="D46" s="58"/>
      <c r="E46" s="26"/>
      <c r="F46" s="36"/>
    </row>
    <row r="47" spans="1:6" ht="24">
      <c r="A47" s="511">
        <f>A44+1</f>
        <v>8</v>
      </c>
      <c r="B47" s="478" t="s">
        <v>537</v>
      </c>
      <c r="C47" s="169"/>
      <c r="D47" s="58"/>
      <c r="E47" s="26"/>
      <c r="F47" s="36"/>
    </row>
    <row r="48" spans="1:6" ht="12.75">
      <c r="A48" s="511"/>
      <c r="B48" s="36"/>
      <c r="C48" s="169" t="s">
        <v>27</v>
      </c>
      <c r="D48" s="58">
        <v>60</v>
      </c>
      <c r="E48" s="26"/>
      <c r="F48" s="17">
        <f>ROUND(D48*E48,2)</f>
        <v>0</v>
      </c>
    </row>
    <row r="49" spans="1:6" ht="12.75">
      <c r="A49" s="511"/>
      <c r="B49" s="36"/>
      <c r="C49" s="169"/>
      <c r="D49" s="58"/>
      <c r="E49" s="26"/>
      <c r="F49" s="36"/>
    </row>
    <row r="50" spans="1:6" s="8" customFormat="1" ht="24">
      <c r="A50" s="511">
        <f>A47+1</f>
        <v>9</v>
      </c>
      <c r="B50" s="479" t="s">
        <v>536</v>
      </c>
      <c r="C50" s="6"/>
      <c r="D50" s="362"/>
      <c r="E50" s="467"/>
      <c r="F50" s="174"/>
    </row>
    <row r="51" spans="1:6" s="8" customFormat="1" ht="12.75">
      <c r="A51" s="511"/>
      <c r="B51" s="5"/>
      <c r="C51" s="169" t="s">
        <v>27</v>
      </c>
      <c r="D51" s="58">
        <v>140</v>
      </c>
      <c r="E51" s="26"/>
      <c r="F51" s="17">
        <f>ROUND(D51*E51,2)</f>
        <v>0</v>
      </c>
    </row>
    <row r="52" spans="1:6" ht="12.75">
      <c r="A52" s="511"/>
      <c r="B52" s="36"/>
      <c r="C52" s="169"/>
      <c r="D52" s="58"/>
      <c r="E52" s="26"/>
      <c r="F52" s="36"/>
    </row>
    <row r="53" spans="1:6" ht="24">
      <c r="A53" s="511">
        <f>A50+1</f>
        <v>10</v>
      </c>
      <c r="B53" s="480" t="s">
        <v>535</v>
      </c>
      <c r="C53" s="169"/>
      <c r="D53" s="58"/>
      <c r="E53" s="26"/>
      <c r="F53" s="36"/>
    </row>
    <row r="54" spans="1:6" ht="12.75">
      <c r="A54" s="511"/>
      <c r="B54" s="36"/>
      <c r="C54" s="169" t="s">
        <v>44</v>
      </c>
      <c r="D54" s="58">
        <v>17</v>
      </c>
      <c r="E54" s="26"/>
      <c r="F54" s="17">
        <f>ROUND(D54*E54,2)</f>
        <v>0</v>
      </c>
    </row>
    <row r="55" spans="1:6" ht="12.75">
      <c r="A55" s="511"/>
      <c r="B55" s="36"/>
      <c r="C55" s="169"/>
      <c r="D55" s="58"/>
      <c r="E55" s="26"/>
      <c r="F55" s="36"/>
    </row>
    <row r="56" spans="1:6" s="8" customFormat="1" ht="27" customHeight="1">
      <c r="A56" s="511">
        <f>A53+1</f>
        <v>11</v>
      </c>
      <c r="B56" s="481" t="s">
        <v>534</v>
      </c>
      <c r="C56" s="6"/>
      <c r="D56" s="362"/>
      <c r="E56" s="467"/>
      <c r="F56" s="174"/>
    </row>
    <row r="57" spans="1:6" s="8" customFormat="1" ht="12.75">
      <c r="A57" s="511"/>
      <c r="B57" s="5"/>
      <c r="C57" s="169" t="s">
        <v>44</v>
      </c>
      <c r="D57" s="58">
        <v>260</v>
      </c>
      <c r="E57" s="26"/>
      <c r="F57" s="17">
        <f>ROUND(D57*E57,2)</f>
        <v>0</v>
      </c>
    </row>
    <row r="58" spans="1:6" ht="12.75">
      <c r="A58" s="511"/>
      <c r="B58" s="36"/>
      <c r="C58" s="169"/>
      <c r="D58" s="58"/>
      <c r="E58" s="26"/>
      <c r="F58" s="36"/>
    </row>
    <row r="59" spans="1:6" ht="24">
      <c r="A59" s="511">
        <f>A56+1</f>
        <v>12</v>
      </c>
      <c r="B59" s="482" t="s">
        <v>533</v>
      </c>
      <c r="C59" s="169"/>
      <c r="D59" s="58"/>
      <c r="E59" s="26"/>
      <c r="F59" s="36"/>
    </row>
    <row r="60" spans="1:6" ht="12.75">
      <c r="A60" s="511"/>
      <c r="B60" s="36"/>
      <c r="C60" s="169" t="s">
        <v>44</v>
      </c>
      <c r="D60" s="58">
        <v>26</v>
      </c>
      <c r="E60" s="26"/>
      <c r="F60" s="17">
        <f>ROUND(D60*E60,2)</f>
        <v>0</v>
      </c>
    </row>
    <row r="61" spans="1:6" ht="12.75">
      <c r="A61" s="511"/>
      <c r="B61" s="36"/>
      <c r="C61" s="169"/>
      <c r="D61" s="58"/>
      <c r="E61" s="26"/>
      <c r="F61" s="36"/>
    </row>
    <row r="62" spans="1:6" s="8" customFormat="1" ht="14.25" customHeight="1">
      <c r="A62" s="511">
        <f>A59+1</f>
        <v>13</v>
      </c>
      <c r="B62" s="483" t="s">
        <v>459</v>
      </c>
      <c r="C62" s="6"/>
      <c r="D62" s="362"/>
      <c r="E62" s="467"/>
      <c r="F62" s="174"/>
    </row>
    <row r="63" spans="1:6" s="8" customFormat="1" ht="12.75">
      <c r="A63" s="511"/>
      <c r="B63" s="5"/>
      <c r="C63" s="169" t="s">
        <v>44</v>
      </c>
      <c r="D63" s="58">
        <v>180</v>
      </c>
      <c r="E63" s="26"/>
      <c r="F63" s="17">
        <f>ROUND(D63*E63,2)</f>
        <v>0</v>
      </c>
    </row>
    <row r="64" spans="1:6" ht="12.75">
      <c r="A64" s="511"/>
      <c r="B64" s="36"/>
      <c r="C64" s="169"/>
      <c r="D64" s="58"/>
      <c r="E64" s="26"/>
      <c r="F64" s="36"/>
    </row>
    <row r="65" spans="1:6" s="8" customFormat="1" ht="13.9" customHeight="1">
      <c r="A65" s="511">
        <f>A62+1</f>
        <v>14</v>
      </c>
      <c r="B65" s="484" t="s">
        <v>532</v>
      </c>
      <c r="C65" s="6"/>
      <c r="D65" s="362"/>
      <c r="E65" s="467"/>
      <c r="F65" s="174"/>
    </row>
    <row r="66" spans="1:6" s="8" customFormat="1" ht="12.75">
      <c r="A66" s="511"/>
      <c r="B66" s="5"/>
      <c r="C66" s="169" t="s">
        <v>44</v>
      </c>
      <c r="D66" s="58">
        <v>122</v>
      </c>
      <c r="E66" s="26"/>
      <c r="F66" s="17">
        <f>ROUND(D66*E66,2)</f>
        <v>0</v>
      </c>
    </row>
    <row r="67" spans="1:6" ht="12.75">
      <c r="A67" s="511"/>
      <c r="B67" s="36"/>
      <c r="C67" s="169"/>
      <c r="D67" s="58"/>
      <c r="E67" s="26"/>
      <c r="F67" s="36"/>
    </row>
    <row r="68" spans="1:6" ht="24">
      <c r="A68" s="511">
        <f>A65+1</f>
        <v>15</v>
      </c>
      <c r="B68" s="485" t="s">
        <v>623</v>
      </c>
      <c r="C68" s="169"/>
      <c r="D68" s="58"/>
      <c r="E68" s="26"/>
      <c r="F68" s="36"/>
    </row>
    <row r="69" spans="1:6" ht="12.75">
      <c r="A69" s="511"/>
      <c r="B69" s="36"/>
      <c r="C69" s="169" t="s">
        <v>27</v>
      </c>
      <c r="D69" s="58">
        <v>465</v>
      </c>
      <c r="E69" s="26"/>
      <c r="F69" s="17">
        <f>ROUND(D69*E69,2)</f>
        <v>0</v>
      </c>
    </row>
    <row r="70" spans="1:6" ht="12.75">
      <c r="A70" s="511"/>
      <c r="B70" s="36"/>
      <c r="C70" s="169"/>
      <c r="D70" s="58"/>
      <c r="E70" s="26"/>
      <c r="F70" s="36"/>
    </row>
    <row r="71" spans="1:6" s="8" customFormat="1" ht="24">
      <c r="A71" s="511">
        <f>A68+1</f>
        <v>16</v>
      </c>
      <c r="B71" s="486" t="s">
        <v>531</v>
      </c>
      <c r="C71" s="6"/>
      <c r="D71" s="58"/>
      <c r="E71" s="467"/>
      <c r="F71" s="174"/>
    </row>
    <row r="72" spans="1:6" s="8" customFormat="1" ht="12.75">
      <c r="A72" s="511"/>
      <c r="B72" s="5"/>
      <c r="C72" s="169" t="s">
        <v>44</v>
      </c>
      <c r="D72" s="58">
        <v>51</v>
      </c>
      <c r="E72" s="26"/>
      <c r="F72" s="17">
        <f>ROUND(D72*E72,2)</f>
        <v>0</v>
      </c>
    </row>
    <row r="73" spans="1:6" ht="12.75">
      <c r="A73" s="511"/>
      <c r="B73" s="36"/>
      <c r="C73" s="169"/>
      <c r="D73" s="58"/>
      <c r="E73" s="26"/>
      <c r="F73" s="36"/>
    </row>
    <row r="74" spans="1:6" ht="25.5" customHeight="1">
      <c r="A74" s="511">
        <f>A71+1</f>
        <v>17</v>
      </c>
      <c r="B74" s="487" t="s">
        <v>530</v>
      </c>
      <c r="C74" s="169"/>
      <c r="D74" s="58"/>
      <c r="E74" s="26"/>
      <c r="F74" s="17"/>
    </row>
    <row r="75" spans="1:6" ht="12.75">
      <c r="A75" s="511"/>
      <c r="B75" s="36"/>
      <c r="C75" s="169" t="s">
        <v>44</v>
      </c>
      <c r="D75" s="58">
        <v>17</v>
      </c>
      <c r="E75" s="26"/>
      <c r="F75" s="17">
        <f>ROUND(D75*E75,2)</f>
        <v>0</v>
      </c>
    </row>
    <row r="76" spans="1:6" ht="12.75">
      <c r="A76" s="511"/>
      <c r="B76" s="36"/>
      <c r="C76" s="169"/>
      <c r="D76" s="58"/>
      <c r="E76" s="26"/>
      <c r="F76" s="17"/>
    </row>
    <row r="77" spans="1:6" s="8" customFormat="1" ht="51.75" customHeight="1">
      <c r="A77" s="511">
        <f>A74+1</f>
        <v>18</v>
      </c>
      <c r="B77" s="488" t="s">
        <v>466</v>
      </c>
      <c r="C77" s="6"/>
      <c r="D77" s="58"/>
      <c r="E77" s="467"/>
      <c r="F77" s="17"/>
    </row>
    <row r="78" spans="1:6" s="8" customFormat="1" ht="13.9" customHeight="1">
      <c r="A78" s="511"/>
      <c r="B78" s="5"/>
      <c r="C78" s="169" t="s">
        <v>98</v>
      </c>
      <c r="D78" s="58">
        <v>2</v>
      </c>
      <c r="E78" s="26"/>
      <c r="F78" s="17">
        <f>ROUND(D78*E78,2)</f>
        <v>0</v>
      </c>
    </row>
    <row r="79" spans="1:6" ht="12.75">
      <c r="A79" s="511"/>
      <c r="B79" s="36"/>
      <c r="C79" s="169"/>
      <c r="D79" s="58"/>
      <c r="E79" s="26"/>
      <c r="F79" s="17"/>
    </row>
    <row r="80" spans="1:6" ht="24">
      <c r="A80" s="511">
        <f>A77+1</f>
        <v>19</v>
      </c>
      <c r="B80" s="358" t="s">
        <v>465</v>
      </c>
      <c r="C80" s="169"/>
      <c r="D80" s="58"/>
      <c r="E80" s="26"/>
      <c r="F80" s="17"/>
    </row>
    <row r="81" spans="1:6" ht="12.75">
      <c r="A81" s="511"/>
      <c r="B81" s="36"/>
      <c r="C81" s="169" t="s">
        <v>461</v>
      </c>
      <c r="D81" s="58">
        <v>12</v>
      </c>
      <c r="E81" s="26"/>
      <c r="F81" s="17">
        <f>ROUND(D81*E81,2)</f>
        <v>0</v>
      </c>
    </row>
    <row r="82" spans="1:6" ht="12.75">
      <c r="A82" s="511"/>
      <c r="B82" s="36"/>
      <c r="C82" s="169"/>
      <c r="D82" s="58"/>
      <c r="E82" s="26"/>
      <c r="F82" s="17"/>
    </row>
    <row r="83" spans="1:6" s="8" customFormat="1" ht="24">
      <c r="A83" s="511">
        <f>A80+1</f>
        <v>20</v>
      </c>
      <c r="B83" s="358" t="s">
        <v>464</v>
      </c>
      <c r="C83" s="6"/>
      <c r="D83" s="58"/>
      <c r="E83" s="467"/>
      <c r="F83" s="17"/>
    </row>
    <row r="84" spans="1:6" s="8" customFormat="1" ht="13.9" customHeight="1">
      <c r="A84" s="511"/>
      <c r="B84" s="5"/>
      <c r="C84" s="169" t="s">
        <v>98</v>
      </c>
      <c r="D84" s="58">
        <v>1</v>
      </c>
      <c r="E84" s="26"/>
      <c r="F84" s="17">
        <f>ROUND(D84*E84,2)</f>
        <v>0</v>
      </c>
    </row>
    <row r="85" spans="1:6" ht="12.75">
      <c r="A85" s="511"/>
      <c r="B85" s="36"/>
      <c r="C85" s="169"/>
      <c r="D85" s="58"/>
      <c r="E85" s="26"/>
      <c r="F85" s="17"/>
    </row>
    <row r="86" spans="1:6" ht="25.15" customHeight="1">
      <c r="A86" s="511">
        <f>A83+1</f>
        <v>21</v>
      </c>
      <c r="B86" s="358" t="s">
        <v>463</v>
      </c>
      <c r="C86" s="169"/>
      <c r="D86" s="58"/>
      <c r="E86" s="26"/>
      <c r="F86" s="17"/>
    </row>
    <row r="87" spans="1:6" ht="13.9" customHeight="1">
      <c r="A87" s="511"/>
      <c r="B87" s="36"/>
      <c r="C87" s="169" t="s">
        <v>98</v>
      </c>
      <c r="D87" s="58">
        <v>1</v>
      </c>
      <c r="E87" s="26"/>
      <c r="F87" s="17">
        <f>ROUND(D87*E87,2)</f>
        <v>0</v>
      </c>
    </row>
    <row r="88" spans="1:6" ht="12.75">
      <c r="A88" s="511"/>
      <c r="B88" s="36"/>
      <c r="C88" s="169"/>
      <c r="D88" s="58"/>
      <c r="E88" s="26"/>
      <c r="F88" s="17"/>
    </row>
    <row r="89" spans="1:6" s="8" customFormat="1" ht="24">
      <c r="A89" s="511">
        <f>A86+1</f>
        <v>22</v>
      </c>
      <c r="B89" s="358" t="s">
        <v>462</v>
      </c>
      <c r="C89" s="6"/>
      <c r="D89" s="58"/>
      <c r="E89" s="467"/>
      <c r="F89" s="17"/>
    </row>
    <row r="90" spans="1:6" s="8" customFormat="1" ht="13.9" customHeight="1">
      <c r="A90" s="511"/>
      <c r="B90" s="5"/>
      <c r="C90" s="169" t="s">
        <v>98</v>
      </c>
      <c r="D90" s="58">
        <v>1</v>
      </c>
      <c r="E90" s="26"/>
      <c r="F90" s="17">
        <f>ROUND(D90*E90,2)</f>
        <v>0</v>
      </c>
    </row>
    <row r="91" spans="1:6" s="8" customFormat="1" ht="12.75">
      <c r="A91" s="511"/>
      <c r="B91" s="5"/>
      <c r="C91" s="169"/>
      <c r="D91" s="58"/>
      <c r="E91" s="26"/>
      <c r="F91" s="17"/>
    </row>
    <row r="92" spans="1:6" ht="12.75">
      <c r="A92" s="511"/>
      <c r="B92" s="399" t="s">
        <v>599</v>
      </c>
      <c r="C92" s="209"/>
      <c r="D92" s="58"/>
      <c r="E92" s="527"/>
      <c r="F92" s="17"/>
    </row>
    <row r="93" spans="1:6" ht="12.75">
      <c r="A93" s="511"/>
      <c r="B93" s="177"/>
      <c r="C93" s="209"/>
      <c r="D93" s="58"/>
      <c r="E93" s="527"/>
      <c r="F93" s="17"/>
    </row>
    <row r="94" spans="1:6" ht="132">
      <c r="A94" s="511">
        <f>A89+1</f>
        <v>23</v>
      </c>
      <c r="B94" s="358" t="s">
        <v>815</v>
      </c>
      <c r="C94" s="169"/>
      <c r="D94" s="58"/>
      <c r="E94" s="26"/>
      <c r="F94" s="17"/>
    </row>
    <row r="95" spans="1:6" ht="13.9" customHeight="1">
      <c r="A95" s="511"/>
      <c r="B95" s="528" t="s">
        <v>816</v>
      </c>
      <c r="C95" s="169" t="s">
        <v>98</v>
      </c>
      <c r="D95" s="58">
        <v>1</v>
      </c>
      <c r="E95" s="26"/>
      <c r="F95" s="17">
        <f>ROUND(D95*E95,2)</f>
        <v>0</v>
      </c>
    </row>
    <row r="96" spans="1:6" s="524" customFormat="1" ht="13.9" customHeight="1">
      <c r="A96" s="511"/>
      <c r="B96" s="528" t="s">
        <v>817</v>
      </c>
      <c r="C96" s="169" t="s">
        <v>98</v>
      </c>
      <c r="D96" s="58">
        <v>1</v>
      </c>
      <c r="E96" s="26"/>
      <c r="F96" s="17">
        <f>ROUND(D96*E96,2)</f>
        <v>0</v>
      </c>
    </row>
    <row r="97" spans="1:6" ht="12.75">
      <c r="A97" s="511"/>
      <c r="B97" s="358"/>
      <c r="C97" s="169"/>
      <c r="D97" s="58"/>
      <c r="E97" s="26"/>
      <c r="F97" s="17"/>
    </row>
    <row r="98" spans="1:6" s="524" customFormat="1" ht="110.25" customHeight="1">
      <c r="A98" s="511">
        <f>A94+1</f>
        <v>24</v>
      </c>
      <c r="B98" s="358" t="s">
        <v>818</v>
      </c>
      <c r="C98" s="169"/>
      <c r="D98" s="58"/>
      <c r="E98" s="26"/>
      <c r="F98" s="17"/>
    </row>
    <row r="99" spans="1:6" s="524" customFormat="1" ht="13.9" customHeight="1">
      <c r="A99" s="602"/>
      <c r="B99" s="528" t="s">
        <v>819</v>
      </c>
      <c r="C99" s="169" t="s">
        <v>27</v>
      </c>
      <c r="D99" s="58">
        <v>30</v>
      </c>
      <c r="E99" s="26"/>
      <c r="F99" s="17">
        <f>ROUND(D99*E99,2)</f>
        <v>0</v>
      </c>
    </row>
    <row r="100" spans="1:6" s="524" customFormat="1" ht="13.9" customHeight="1">
      <c r="A100" s="602"/>
      <c r="B100" s="528" t="s">
        <v>820</v>
      </c>
      <c r="C100" s="169" t="s">
        <v>27</v>
      </c>
      <c r="D100" s="58">
        <v>3</v>
      </c>
      <c r="E100" s="26"/>
      <c r="F100" s="17">
        <f>ROUND(D100*E100,2)</f>
        <v>0</v>
      </c>
    </row>
    <row r="101" spans="1:6" s="524" customFormat="1" ht="13.9" customHeight="1">
      <c r="A101" s="602"/>
      <c r="B101" s="528" t="s">
        <v>821</v>
      </c>
      <c r="C101" s="169" t="s">
        <v>27</v>
      </c>
      <c r="D101" s="58">
        <v>35</v>
      </c>
      <c r="E101" s="26"/>
      <c r="F101" s="17">
        <f>ROUND(D101*E101,2)</f>
        <v>0</v>
      </c>
    </row>
    <row r="102" spans="1:6" s="524" customFormat="1" ht="13.9" customHeight="1">
      <c r="A102" s="602"/>
      <c r="B102" s="528" t="s">
        <v>822</v>
      </c>
      <c r="C102" s="169" t="s">
        <v>27</v>
      </c>
      <c r="D102" s="58">
        <v>18</v>
      </c>
      <c r="E102" s="26"/>
      <c r="F102" s="17">
        <f>ROUND(D102*E102,2)</f>
        <v>0</v>
      </c>
    </row>
    <row r="103" spans="1:6" s="524" customFormat="1" ht="13.9" customHeight="1">
      <c r="A103" s="511"/>
      <c r="B103" s="528"/>
      <c r="C103" s="169"/>
      <c r="D103" s="58"/>
      <c r="E103" s="26"/>
      <c r="F103" s="17"/>
    </row>
    <row r="104" spans="1:6" s="524" customFormat="1" ht="103.5" customHeight="1">
      <c r="A104" s="511">
        <f>A98+1</f>
        <v>25</v>
      </c>
      <c r="B104" s="358" t="s">
        <v>818</v>
      </c>
      <c r="C104" s="169"/>
      <c r="D104" s="58"/>
      <c r="E104" s="26"/>
      <c r="F104" s="17"/>
    </row>
    <row r="105" spans="1:6" s="524" customFormat="1" ht="13.9" customHeight="1">
      <c r="A105" s="602"/>
      <c r="B105" s="528" t="s">
        <v>823</v>
      </c>
      <c r="C105" s="169" t="s">
        <v>27</v>
      </c>
      <c r="D105" s="58">
        <v>24</v>
      </c>
      <c r="E105" s="26"/>
      <c r="F105" s="17">
        <f>ROUND(D105*E105,2)</f>
        <v>0</v>
      </c>
    </row>
    <row r="106" spans="1:6" s="524" customFormat="1" ht="13.9" customHeight="1">
      <c r="A106" s="602"/>
      <c r="B106" s="528" t="s">
        <v>824</v>
      </c>
      <c r="C106" s="169" t="s">
        <v>27</v>
      </c>
      <c r="D106" s="58">
        <v>15</v>
      </c>
      <c r="E106" s="26"/>
      <c r="F106" s="17">
        <f>ROUND(D106*E106,2)</f>
        <v>0</v>
      </c>
    </row>
    <row r="107" spans="1:6" s="524" customFormat="1" ht="13.9" customHeight="1">
      <c r="A107" s="602"/>
      <c r="B107" s="528" t="s">
        <v>825</v>
      </c>
      <c r="C107" s="169" t="s">
        <v>27</v>
      </c>
      <c r="D107" s="58">
        <v>30</v>
      </c>
      <c r="E107" s="26"/>
      <c r="F107" s="17">
        <f>ROUND(D107*E107,2)</f>
        <v>0</v>
      </c>
    </row>
    <row r="108" spans="1:6" s="524" customFormat="1" ht="13.9" customHeight="1">
      <c r="A108" s="511"/>
      <c r="B108" s="528"/>
      <c r="C108" s="169"/>
      <c r="D108" s="58"/>
      <c r="E108" s="26"/>
      <c r="F108" s="17"/>
    </row>
    <row r="109" spans="1:6" s="524" customFormat="1" ht="51" customHeight="1">
      <c r="A109" s="511">
        <f>A104+1</f>
        <v>26</v>
      </c>
      <c r="B109" s="358" t="s">
        <v>826</v>
      </c>
      <c r="C109" s="169"/>
      <c r="D109" s="58"/>
      <c r="E109" s="26"/>
      <c r="F109" s="17"/>
    </row>
    <row r="110" spans="1:6" s="524" customFormat="1" ht="13.9" customHeight="1">
      <c r="A110" s="602"/>
      <c r="B110" s="358" t="s">
        <v>827</v>
      </c>
      <c r="C110" s="169" t="s">
        <v>27</v>
      </c>
      <c r="D110" s="58">
        <v>15</v>
      </c>
      <c r="E110" s="26"/>
      <c r="F110" s="17">
        <f>ROUND(D110*E110,2)</f>
        <v>0</v>
      </c>
    </row>
    <row r="111" spans="1:6" s="524" customFormat="1" ht="13.9" customHeight="1">
      <c r="A111" s="602"/>
      <c r="B111" s="358" t="s">
        <v>828</v>
      </c>
      <c r="C111" s="169" t="s">
        <v>27</v>
      </c>
      <c r="D111" s="58">
        <v>22</v>
      </c>
      <c r="E111" s="26"/>
      <c r="F111" s="17">
        <f>ROUND(D111*E111,2)</f>
        <v>0</v>
      </c>
    </row>
    <row r="112" spans="1:6" s="524" customFormat="1" ht="13.9" customHeight="1">
      <c r="A112" s="602"/>
      <c r="B112" s="358" t="s">
        <v>829</v>
      </c>
      <c r="C112" s="169" t="s">
        <v>27</v>
      </c>
      <c r="D112" s="58">
        <v>12</v>
      </c>
      <c r="E112" s="26"/>
      <c r="F112" s="17">
        <f>ROUND(D112*E112,2)</f>
        <v>0</v>
      </c>
    </row>
    <row r="113" spans="1:6" s="524" customFormat="1" ht="13.9" customHeight="1">
      <c r="A113" s="511"/>
      <c r="B113" s="528"/>
      <c r="C113" s="169"/>
      <c r="D113" s="58"/>
      <c r="E113" s="26"/>
      <c r="F113" s="17"/>
    </row>
    <row r="114" spans="1:6" s="524" customFormat="1" ht="63" customHeight="1">
      <c r="A114" s="511">
        <f>A109+1</f>
        <v>27</v>
      </c>
      <c r="B114" s="358" t="s">
        <v>830</v>
      </c>
      <c r="C114" s="169"/>
      <c r="D114" s="58"/>
      <c r="E114" s="26"/>
      <c r="F114" s="17"/>
    </row>
    <row r="115" spans="1:6" s="524" customFormat="1" ht="13.9" customHeight="1">
      <c r="A115" s="602"/>
      <c r="B115" s="528" t="s">
        <v>831</v>
      </c>
      <c r="C115" s="169" t="s">
        <v>27</v>
      </c>
      <c r="D115" s="58">
        <v>1</v>
      </c>
      <c r="E115" s="26"/>
      <c r="F115" s="17">
        <f>ROUND(D115*E115,2)</f>
        <v>0</v>
      </c>
    </row>
    <row r="116" spans="1:6" s="524" customFormat="1" ht="13.9" customHeight="1">
      <c r="A116" s="602"/>
      <c r="B116" s="528" t="s">
        <v>832</v>
      </c>
      <c r="C116" s="169" t="s">
        <v>27</v>
      </c>
      <c r="D116" s="58">
        <v>2</v>
      </c>
      <c r="E116" s="26"/>
      <c r="F116" s="17">
        <f>ROUND(D116*E116,2)</f>
        <v>0</v>
      </c>
    </row>
    <row r="117" spans="1:6" s="524" customFormat="1" ht="13.9" customHeight="1">
      <c r="A117" s="602"/>
      <c r="B117" s="528" t="s">
        <v>833</v>
      </c>
      <c r="C117" s="169" t="s">
        <v>27</v>
      </c>
      <c r="D117" s="58">
        <v>1</v>
      </c>
      <c r="E117" s="26"/>
      <c r="F117" s="17">
        <f>ROUND(D117*E117,2)</f>
        <v>0</v>
      </c>
    </row>
    <row r="118" spans="1:6" s="524" customFormat="1" ht="13.9" customHeight="1">
      <c r="A118" s="511"/>
      <c r="B118" s="528"/>
      <c r="C118" s="169"/>
      <c r="D118" s="58"/>
      <c r="E118" s="26"/>
      <c r="F118" s="17"/>
    </row>
    <row r="119" spans="1:6" s="524" customFormat="1" ht="63.75" customHeight="1">
      <c r="A119" s="511">
        <f>A114+1</f>
        <v>28</v>
      </c>
      <c r="B119" s="358" t="s">
        <v>834</v>
      </c>
      <c r="C119" s="169"/>
      <c r="D119" s="58"/>
      <c r="E119" s="26"/>
      <c r="F119" s="17"/>
    </row>
    <row r="120" spans="1:6" s="524" customFormat="1" ht="13.9" customHeight="1">
      <c r="A120" s="602"/>
      <c r="B120" s="528"/>
      <c r="C120" s="169" t="s">
        <v>44</v>
      </c>
      <c r="D120" s="58">
        <v>9</v>
      </c>
      <c r="E120" s="26"/>
      <c r="F120" s="17">
        <f>ROUND(D120*E120,2)</f>
        <v>0</v>
      </c>
    </row>
    <row r="121" spans="1:6" s="524" customFormat="1" ht="13.9" customHeight="1">
      <c r="A121" s="602"/>
      <c r="B121" s="528"/>
      <c r="C121" s="169"/>
      <c r="D121" s="58"/>
      <c r="E121" s="26"/>
      <c r="F121" s="17"/>
    </row>
    <row r="122" spans="1:6" s="524" customFormat="1" ht="24" customHeight="1">
      <c r="A122" s="511">
        <f>A119+1</f>
        <v>29</v>
      </c>
      <c r="B122" s="358" t="s">
        <v>835</v>
      </c>
      <c r="C122" s="169"/>
      <c r="D122" s="58"/>
      <c r="E122" s="26"/>
      <c r="F122" s="17"/>
    </row>
    <row r="123" spans="1:6" s="524" customFormat="1" ht="13.9" customHeight="1">
      <c r="A123" s="602"/>
      <c r="B123" s="528"/>
      <c r="C123" s="169" t="s">
        <v>44</v>
      </c>
      <c r="D123" s="58">
        <v>18</v>
      </c>
      <c r="E123" s="26"/>
      <c r="F123" s="17">
        <f>ROUND(D123*E123,2)</f>
        <v>0</v>
      </c>
    </row>
    <row r="124" spans="1:6" s="524" customFormat="1" ht="13.9" customHeight="1">
      <c r="A124" s="602"/>
      <c r="B124" s="528"/>
      <c r="C124" s="169"/>
      <c r="D124" s="58"/>
      <c r="E124" s="26"/>
      <c r="F124" s="17"/>
    </row>
    <row r="125" spans="1:6" s="524" customFormat="1" ht="53.25" customHeight="1">
      <c r="A125" s="511">
        <f>A122+1</f>
        <v>30</v>
      </c>
      <c r="B125" s="358" t="s">
        <v>836</v>
      </c>
      <c r="C125" s="169"/>
      <c r="D125" s="58"/>
      <c r="E125" s="26"/>
      <c r="F125" s="17"/>
    </row>
    <row r="126" spans="1:6" s="524" customFormat="1" ht="13.9" customHeight="1">
      <c r="A126" s="602"/>
      <c r="B126" s="528"/>
      <c r="C126" s="169" t="s">
        <v>44</v>
      </c>
      <c r="D126" s="58">
        <v>2</v>
      </c>
      <c r="E126" s="26"/>
      <c r="F126" s="17">
        <f>ROUND(D126*E126,2)</f>
        <v>0</v>
      </c>
    </row>
    <row r="127" spans="1:6" s="524" customFormat="1" ht="13.9" customHeight="1">
      <c r="A127" s="602"/>
      <c r="B127" s="528"/>
      <c r="C127" s="169"/>
      <c r="D127" s="58"/>
      <c r="E127" s="26"/>
      <c r="F127" s="17"/>
    </row>
    <row r="128" spans="1:6" s="524" customFormat="1" ht="66" customHeight="1">
      <c r="A128" s="511">
        <f>A125+1</f>
        <v>31</v>
      </c>
      <c r="B128" s="358" t="s">
        <v>837</v>
      </c>
      <c r="C128" s="169"/>
      <c r="D128" s="58"/>
      <c r="E128" s="26"/>
      <c r="F128" s="17"/>
    </row>
    <row r="129" spans="1:6" s="524" customFormat="1" ht="13.9" customHeight="1">
      <c r="A129" s="602"/>
      <c r="B129" s="528"/>
      <c r="C129" s="169" t="s">
        <v>98</v>
      </c>
      <c r="D129" s="58">
        <v>1</v>
      </c>
      <c r="E129" s="26"/>
      <c r="F129" s="17">
        <f>ROUND(D129*E129,2)</f>
        <v>0</v>
      </c>
    </row>
    <row r="130" spans="1:6" s="524" customFormat="1" ht="13.9" customHeight="1">
      <c r="A130" s="511"/>
      <c r="B130" s="528"/>
      <c r="C130" s="169"/>
      <c r="D130" s="58"/>
      <c r="E130" s="26"/>
      <c r="F130" s="17"/>
    </row>
    <row r="131" spans="1:6" s="524" customFormat="1" ht="39" customHeight="1">
      <c r="A131" s="511">
        <f>A128+1</f>
        <v>32</v>
      </c>
      <c r="B131" s="358" t="s">
        <v>838</v>
      </c>
      <c r="C131" s="169"/>
      <c r="D131" s="58"/>
      <c r="E131" s="26"/>
      <c r="F131" s="17"/>
    </row>
    <row r="132" spans="1:6" s="524" customFormat="1" ht="13.9" customHeight="1">
      <c r="A132" s="602"/>
      <c r="B132" s="528"/>
      <c r="C132" s="169" t="s">
        <v>98</v>
      </c>
      <c r="D132" s="58">
        <v>1</v>
      </c>
      <c r="E132" s="26"/>
      <c r="F132" s="17">
        <f>ROUND(D132*E132,2)</f>
        <v>0</v>
      </c>
    </row>
    <row r="133" spans="1:6" s="524" customFormat="1" ht="13.9" customHeight="1">
      <c r="A133" s="511"/>
      <c r="B133" s="528"/>
      <c r="C133" s="169"/>
      <c r="D133" s="58"/>
      <c r="E133" s="26"/>
      <c r="F133" s="17"/>
    </row>
    <row r="134" spans="1:6" ht="12.75">
      <c r="A134" s="511"/>
      <c r="B134" s="399" t="s">
        <v>600</v>
      </c>
      <c r="C134" s="209"/>
      <c r="D134" s="58"/>
      <c r="E134" s="527"/>
      <c r="F134" s="17"/>
    </row>
    <row r="135" spans="1:6" ht="12.75">
      <c r="A135" s="511"/>
      <c r="B135" s="177"/>
      <c r="C135" s="209"/>
      <c r="D135" s="58"/>
      <c r="E135" s="527"/>
      <c r="F135" s="17"/>
    </row>
    <row r="136" spans="1:6" s="8" customFormat="1" ht="108">
      <c r="A136" s="511">
        <f>A131+1</f>
        <v>33</v>
      </c>
      <c r="B136" s="358" t="s">
        <v>839</v>
      </c>
      <c r="C136" s="6"/>
      <c r="D136" s="58"/>
      <c r="E136" s="467"/>
      <c r="F136" s="17"/>
    </row>
    <row r="137" spans="1:6" s="2" customFormat="1" ht="15">
      <c r="A137" s="512"/>
      <c r="B137" s="516" t="s">
        <v>596</v>
      </c>
      <c r="C137" s="169" t="s">
        <v>27</v>
      </c>
      <c r="D137" s="58">
        <v>60</v>
      </c>
      <c r="E137" s="617"/>
      <c r="F137" s="17">
        <f>ROUND(D137*E137,2)</f>
        <v>0</v>
      </c>
    </row>
    <row r="138" spans="1:6" s="2" customFormat="1" ht="15">
      <c r="A138" s="512"/>
      <c r="B138" s="358" t="s">
        <v>598</v>
      </c>
      <c r="C138" s="169" t="s">
        <v>44</v>
      </c>
      <c r="D138" s="58">
        <v>40</v>
      </c>
      <c r="E138" s="617"/>
      <c r="F138" s="17">
        <f>ROUND(D138*E138,2)</f>
        <v>0</v>
      </c>
    </row>
    <row r="139" spans="1:6" s="2" customFormat="1" ht="24">
      <c r="A139" s="512"/>
      <c r="B139" s="358" t="s">
        <v>840</v>
      </c>
      <c r="C139" s="169" t="s">
        <v>44</v>
      </c>
      <c r="D139" s="58">
        <v>3</v>
      </c>
      <c r="E139" s="617"/>
      <c r="F139" s="17">
        <f>ROUND(D139*E139,2)</f>
        <v>0</v>
      </c>
    </row>
    <row r="140" spans="1:6" s="8" customFormat="1" ht="12.75">
      <c r="A140" s="511"/>
      <c r="B140" s="5"/>
      <c r="C140" s="169"/>
      <c r="D140" s="58"/>
      <c r="E140" s="26"/>
      <c r="F140" s="17"/>
    </row>
    <row r="141" spans="1:6" s="2" customFormat="1" ht="97.9" customHeight="1">
      <c r="A141" s="511">
        <f>A136+1</f>
        <v>34</v>
      </c>
      <c r="B141" s="358" t="s">
        <v>841</v>
      </c>
      <c r="C141" s="513"/>
      <c r="D141" s="58"/>
      <c r="E141" s="618"/>
      <c r="F141" s="17"/>
    </row>
    <row r="142" spans="1:6" s="2" customFormat="1" ht="15">
      <c r="A142" s="512"/>
      <c r="B142" s="516" t="s">
        <v>597</v>
      </c>
      <c r="C142" s="169" t="s">
        <v>27</v>
      </c>
      <c r="D142" s="58">
        <v>55</v>
      </c>
      <c r="E142" s="617"/>
      <c r="F142" s="17">
        <f>ROUND(D142*E142,2)</f>
        <v>0</v>
      </c>
    </row>
    <row r="143" spans="1:6" s="2" customFormat="1" ht="15">
      <c r="A143" s="512"/>
      <c r="B143" s="516" t="s">
        <v>842</v>
      </c>
      <c r="C143" s="169" t="s">
        <v>27</v>
      </c>
      <c r="D143" s="58">
        <v>22</v>
      </c>
      <c r="E143" s="617"/>
      <c r="F143" s="17">
        <f>ROUND(D143*E143,2)</f>
        <v>0</v>
      </c>
    </row>
    <row r="144" spans="1:6" s="2" customFormat="1" ht="15">
      <c r="A144" s="512"/>
      <c r="B144" s="516" t="s">
        <v>843</v>
      </c>
      <c r="C144" s="169" t="s">
        <v>27</v>
      </c>
      <c r="D144" s="58">
        <v>22</v>
      </c>
      <c r="E144" s="617"/>
      <c r="F144" s="17">
        <f>ROUND(D144*E144,2)</f>
        <v>0</v>
      </c>
    </row>
    <row r="145" spans="1:6" s="2" customFormat="1" ht="15">
      <c r="A145" s="512"/>
      <c r="B145" s="358" t="s">
        <v>844</v>
      </c>
      <c r="C145" s="169" t="s">
        <v>44</v>
      </c>
      <c r="D145" s="58">
        <v>30</v>
      </c>
      <c r="E145" s="617"/>
      <c r="F145" s="17">
        <f>ROUND(D145*E145,2)</f>
        <v>0</v>
      </c>
    </row>
    <row r="146" spans="1:6" s="2" customFormat="1" ht="14.45" customHeight="1">
      <c r="A146" s="512"/>
      <c r="B146" s="358"/>
      <c r="C146" s="169"/>
      <c r="D146" s="58"/>
      <c r="E146" s="618"/>
      <c r="F146" s="17"/>
    </row>
    <row r="147" spans="1:6" s="2" customFormat="1" ht="61.5" customHeight="1">
      <c r="A147" s="511">
        <f>A141+1</f>
        <v>35</v>
      </c>
      <c r="B147" s="358" t="s">
        <v>845</v>
      </c>
      <c r="C147" s="169"/>
      <c r="D147" s="58"/>
      <c r="E147" s="618"/>
      <c r="F147" s="17"/>
    </row>
    <row r="148" spans="1:6" s="2" customFormat="1" ht="15">
      <c r="A148" s="512"/>
      <c r="B148" s="516" t="s">
        <v>597</v>
      </c>
      <c r="C148" s="169" t="s">
        <v>44</v>
      </c>
      <c r="D148" s="58">
        <v>2</v>
      </c>
      <c r="E148" s="617"/>
      <c r="F148" s="17">
        <f>ROUND(D148*E148,2)</f>
        <v>0</v>
      </c>
    </row>
    <row r="149" spans="1:6" s="2" customFormat="1" ht="14.45" customHeight="1">
      <c r="A149" s="512"/>
      <c r="B149" s="516" t="s">
        <v>842</v>
      </c>
      <c r="C149" s="169" t="s">
        <v>44</v>
      </c>
      <c r="D149" s="58">
        <v>1</v>
      </c>
      <c r="E149" s="617"/>
      <c r="F149" s="17">
        <f>ROUND(D149*E149,2)</f>
        <v>0</v>
      </c>
    </row>
    <row r="150" spans="1:6" s="2" customFormat="1" ht="14.25">
      <c r="A150" s="512"/>
      <c r="B150" s="358"/>
      <c r="C150" s="169"/>
      <c r="D150" s="58"/>
      <c r="E150" s="618"/>
      <c r="F150" s="17"/>
    </row>
    <row r="151" spans="1:6" s="515" customFormat="1" ht="24">
      <c r="A151" s="511">
        <f>A147+1</f>
        <v>36</v>
      </c>
      <c r="B151" s="358" t="s">
        <v>846</v>
      </c>
      <c r="C151" s="169"/>
      <c r="D151" s="58"/>
      <c r="E151" s="619"/>
      <c r="F151" s="17"/>
    </row>
    <row r="152" spans="1:6" s="515" customFormat="1" ht="14.25">
      <c r="A152" s="512"/>
      <c r="B152" s="358"/>
      <c r="C152" s="169" t="s">
        <v>44</v>
      </c>
      <c r="D152" s="58">
        <v>1</v>
      </c>
      <c r="E152" s="620"/>
      <c r="F152" s="17">
        <f>ROUND(D152*E152,2)</f>
        <v>0</v>
      </c>
    </row>
    <row r="153" spans="1:6" s="515" customFormat="1" ht="14.25">
      <c r="A153" s="512"/>
      <c r="B153" s="358"/>
      <c r="C153" s="169"/>
      <c r="D153" s="58"/>
      <c r="E153" s="619"/>
      <c r="F153" s="17"/>
    </row>
    <row r="154" spans="1:6" s="2" customFormat="1" ht="24">
      <c r="A154" s="511">
        <f>A151+1</f>
        <v>37</v>
      </c>
      <c r="B154" s="358" t="s">
        <v>847</v>
      </c>
      <c r="C154" s="169"/>
      <c r="D154" s="58"/>
      <c r="E154" s="618"/>
      <c r="F154" s="17"/>
    </row>
    <row r="155" spans="1:6" s="2" customFormat="1" ht="15">
      <c r="A155" s="512"/>
      <c r="B155" s="358"/>
      <c r="C155" s="169" t="s">
        <v>44</v>
      </c>
      <c r="D155" s="58">
        <v>1</v>
      </c>
      <c r="E155" s="621"/>
      <c r="F155" s="17">
        <f>ROUND(D155*E155,2)</f>
        <v>0</v>
      </c>
    </row>
    <row r="156" spans="1:6" s="2" customFormat="1" ht="14.25">
      <c r="A156" s="512"/>
      <c r="B156" s="358"/>
      <c r="C156" s="169"/>
      <c r="D156" s="58"/>
      <c r="E156" s="618"/>
      <c r="F156" s="17"/>
    </row>
    <row r="157" spans="1:6" s="2" customFormat="1" ht="36">
      <c r="A157" s="511">
        <f>A154+1</f>
        <v>38</v>
      </c>
      <c r="B157" s="516" t="s">
        <v>848</v>
      </c>
      <c r="C157" s="169"/>
      <c r="D157" s="58"/>
      <c r="E157" s="618"/>
      <c r="F157" s="17"/>
    </row>
    <row r="158" spans="1:6" s="2" customFormat="1" ht="15">
      <c r="A158" s="512"/>
      <c r="B158" s="358"/>
      <c r="C158" s="169" t="s">
        <v>44</v>
      </c>
      <c r="D158" s="58">
        <v>3</v>
      </c>
      <c r="E158" s="621"/>
      <c r="F158" s="17">
        <f>ROUND(D158*E158,2)</f>
        <v>0</v>
      </c>
    </row>
    <row r="159" spans="1:6" s="2" customFormat="1" ht="14.25">
      <c r="A159" s="512"/>
      <c r="B159" s="358"/>
      <c r="C159" s="169"/>
      <c r="D159" s="58"/>
      <c r="E159" s="618"/>
      <c r="F159" s="17"/>
    </row>
    <row r="160" spans="1:6" s="2" customFormat="1" ht="37.9" customHeight="1">
      <c r="A160" s="511">
        <f>A157+1</f>
        <v>39</v>
      </c>
      <c r="B160" s="516" t="s">
        <v>849</v>
      </c>
      <c r="C160" s="169"/>
      <c r="D160" s="58"/>
      <c r="E160" s="618"/>
      <c r="F160" s="17"/>
    </row>
    <row r="161" spans="1:6" s="2" customFormat="1" ht="15">
      <c r="A161" s="512"/>
      <c r="B161" s="358"/>
      <c r="C161" s="169" t="s">
        <v>44</v>
      </c>
      <c r="D161" s="58">
        <v>1</v>
      </c>
      <c r="E161" s="621"/>
      <c r="F161" s="17">
        <f>ROUND(D161*E161,2)</f>
        <v>0</v>
      </c>
    </row>
    <row r="162" spans="1:6" s="2" customFormat="1" ht="14.25">
      <c r="A162" s="512"/>
      <c r="B162" s="358"/>
      <c r="C162" s="169"/>
      <c r="D162" s="58"/>
      <c r="E162" s="618"/>
      <c r="F162" s="17"/>
    </row>
    <row r="163" spans="1:6" s="2" customFormat="1" ht="48">
      <c r="A163" s="511">
        <f>A160+1</f>
        <v>40</v>
      </c>
      <c r="B163" s="516" t="s">
        <v>850</v>
      </c>
      <c r="C163" s="169"/>
      <c r="D163" s="58"/>
      <c r="E163" s="618"/>
      <c r="F163" s="17"/>
    </row>
    <row r="164" spans="1:6" s="2" customFormat="1" ht="15">
      <c r="A164" s="512"/>
      <c r="B164" s="516" t="s">
        <v>851</v>
      </c>
      <c r="C164" s="169" t="s">
        <v>44</v>
      </c>
      <c r="D164" s="58">
        <v>1</v>
      </c>
      <c r="E164" s="621"/>
      <c r="F164" s="17">
        <f>ROUND(D164*E164,2)</f>
        <v>0</v>
      </c>
    </row>
    <row r="165" spans="1:6" s="2" customFormat="1" ht="14.25">
      <c r="A165" s="512"/>
      <c r="B165" s="358"/>
      <c r="C165" s="169"/>
      <c r="D165" s="58"/>
      <c r="E165" s="618"/>
      <c r="F165" s="17"/>
    </row>
    <row r="166" spans="1:6" s="2" customFormat="1" ht="51.75" customHeight="1">
      <c r="A166" s="511">
        <f>A163+1</f>
        <v>41</v>
      </c>
      <c r="B166" s="516" t="s">
        <v>850</v>
      </c>
      <c r="C166" s="169"/>
      <c r="D166" s="58"/>
      <c r="E166" s="618"/>
      <c r="F166" s="17"/>
    </row>
    <row r="167" spans="1:6" s="2" customFormat="1" ht="15">
      <c r="A167" s="512"/>
      <c r="B167" s="516" t="s">
        <v>851</v>
      </c>
      <c r="C167" s="169" t="s">
        <v>44</v>
      </c>
      <c r="D167" s="58">
        <v>1</v>
      </c>
      <c r="E167" s="621"/>
      <c r="F167" s="17">
        <f>ROUND(D167*E167,2)</f>
        <v>0</v>
      </c>
    </row>
    <row r="168" spans="1:6" s="2" customFormat="1" ht="14.25">
      <c r="A168" s="512"/>
      <c r="B168" s="358"/>
      <c r="C168" s="169"/>
      <c r="D168" s="58"/>
      <c r="E168" s="618"/>
      <c r="F168" s="17"/>
    </row>
    <row r="169" spans="1:6" s="2" customFormat="1" ht="108">
      <c r="A169" s="511">
        <f>A166+1</f>
        <v>42</v>
      </c>
      <c r="B169" s="516" t="s">
        <v>852</v>
      </c>
      <c r="C169" s="169"/>
      <c r="D169" s="58"/>
      <c r="E169" s="618"/>
      <c r="F169" s="17"/>
    </row>
    <row r="170" spans="1:6" s="2" customFormat="1" ht="15">
      <c r="A170" s="512"/>
      <c r="B170" s="516" t="s">
        <v>853</v>
      </c>
      <c r="C170" s="169" t="s">
        <v>44</v>
      </c>
      <c r="D170" s="58">
        <v>2</v>
      </c>
      <c r="E170" s="621"/>
      <c r="F170" s="17">
        <f>ROUND(D170*E170,2)</f>
        <v>0</v>
      </c>
    </row>
    <row r="171" spans="1:6" s="2" customFormat="1" ht="15">
      <c r="A171" s="512"/>
      <c r="B171" s="516" t="s">
        <v>854</v>
      </c>
      <c r="C171" s="169" t="s">
        <v>44</v>
      </c>
      <c r="D171" s="58">
        <v>1</v>
      </c>
      <c r="E171" s="621"/>
      <c r="F171" s="17">
        <f>ROUND(D171*E171,2)</f>
        <v>0</v>
      </c>
    </row>
    <row r="172" spans="1:6" s="2" customFormat="1" ht="15">
      <c r="A172" s="512"/>
      <c r="B172" s="516" t="s">
        <v>855</v>
      </c>
      <c r="C172" s="169" t="s">
        <v>44</v>
      </c>
      <c r="D172" s="58">
        <v>2</v>
      </c>
      <c r="E172" s="621"/>
      <c r="F172" s="17">
        <f>ROUND(D172*E172,2)</f>
        <v>0</v>
      </c>
    </row>
    <row r="173" spans="1:6" s="2" customFormat="1" ht="15">
      <c r="A173" s="512"/>
      <c r="B173" s="516" t="s">
        <v>856</v>
      </c>
      <c r="C173" s="169" t="s">
        <v>44</v>
      </c>
      <c r="D173" s="58">
        <v>1</v>
      </c>
      <c r="E173" s="621"/>
      <c r="F173" s="17">
        <f>ROUND(D173*E173,2)</f>
        <v>0</v>
      </c>
    </row>
    <row r="174" spans="1:6" s="2" customFormat="1" ht="14.25">
      <c r="A174" s="512"/>
      <c r="B174" s="358"/>
      <c r="C174" s="169"/>
      <c r="D174" s="58"/>
      <c r="E174" s="618"/>
      <c r="F174" s="17"/>
    </row>
    <row r="175" spans="1:6" s="2" customFormat="1" ht="53.25" customHeight="1">
      <c r="A175" s="511">
        <f>A169+1</f>
        <v>43</v>
      </c>
      <c r="B175" s="516" t="s">
        <v>593</v>
      </c>
      <c r="C175" s="169"/>
      <c r="D175" s="58"/>
      <c r="E175" s="618"/>
      <c r="F175" s="17"/>
    </row>
    <row r="176" spans="1:6" s="2" customFormat="1" ht="15">
      <c r="A176" s="512"/>
      <c r="B176" s="516"/>
      <c r="C176" s="169" t="s">
        <v>44</v>
      </c>
      <c r="D176" s="58">
        <v>3</v>
      </c>
      <c r="E176" s="621"/>
      <c r="F176" s="17">
        <f>ROUND(D176*E176,2)</f>
        <v>0</v>
      </c>
    </row>
    <row r="177" spans="1:231" s="2" customFormat="1" ht="14.25">
      <c r="A177" s="512"/>
      <c r="B177" s="358"/>
      <c r="C177" s="169"/>
      <c r="D177" s="58"/>
      <c r="E177" s="618"/>
      <c r="F177" s="17"/>
    </row>
    <row r="178" spans="1:231" s="2" customFormat="1" ht="14.25">
      <c r="A178" s="511">
        <f>A175+1</f>
        <v>44</v>
      </c>
      <c r="B178" s="358" t="s">
        <v>594</v>
      </c>
      <c r="C178" s="169"/>
      <c r="D178" s="58"/>
      <c r="E178" s="618"/>
      <c r="F178" s="17"/>
    </row>
    <row r="179" spans="1:231" s="2" customFormat="1" ht="12.6" customHeight="1">
      <c r="A179" s="512"/>
      <c r="B179" s="358"/>
      <c r="C179" s="169" t="s">
        <v>98</v>
      </c>
      <c r="D179" s="58">
        <v>1</v>
      </c>
      <c r="E179" s="621"/>
      <c r="F179" s="17">
        <f>ROUND(D179*E179,2)</f>
        <v>0</v>
      </c>
    </row>
    <row r="180" spans="1:231" s="2" customFormat="1" ht="14.25">
      <c r="A180" s="512"/>
      <c r="B180" s="358"/>
      <c r="C180" s="169"/>
      <c r="D180" s="58"/>
      <c r="E180" s="618"/>
      <c r="F180" s="17"/>
    </row>
    <row r="181" spans="1:231" s="2" customFormat="1" ht="24">
      <c r="A181" s="511">
        <f>A178+1</f>
        <v>45</v>
      </c>
      <c r="B181" s="358" t="s">
        <v>595</v>
      </c>
      <c r="C181" s="169"/>
      <c r="D181" s="58"/>
      <c r="E181" s="618"/>
      <c r="F181" s="17"/>
    </row>
    <row r="182" spans="1:231" s="2" customFormat="1" ht="15">
      <c r="A182" s="512"/>
      <c r="B182" s="514"/>
      <c r="C182" s="169" t="s">
        <v>27</v>
      </c>
      <c r="D182" s="58">
        <v>130</v>
      </c>
      <c r="E182" s="621"/>
      <c r="F182" s="17">
        <f>ROUND(D182*E182,2)</f>
        <v>0</v>
      </c>
    </row>
    <row r="183" spans="1:231" ht="12.75">
      <c r="A183" s="511"/>
      <c r="B183" s="358"/>
      <c r="C183" s="169"/>
      <c r="D183" s="58"/>
      <c r="E183" s="26"/>
      <c r="F183" s="17"/>
    </row>
    <row r="184" spans="1:231">
      <c r="A184" s="170"/>
      <c r="B184" s="36"/>
      <c r="C184" s="169"/>
      <c r="D184" s="58"/>
      <c r="E184" s="205"/>
      <c r="F184" s="36"/>
    </row>
    <row r="185" spans="1:231" ht="25.5">
      <c r="A185" s="475" t="str">
        <f>A1</f>
        <v>B 1.</v>
      </c>
      <c r="B185" s="476" t="s">
        <v>516</v>
      </c>
      <c r="C185" s="203"/>
      <c r="D185" s="203"/>
      <c r="E185" s="204"/>
      <c r="F185" s="41">
        <f>SUM(F7:F183)</f>
        <v>0</v>
      </c>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c r="BY185" s="201"/>
      <c r="BZ185" s="201"/>
      <c r="CA185" s="201"/>
      <c r="CB185" s="201"/>
      <c r="CC185" s="201"/>
      <c r="CD185" s="201"/>
      <c r="CE185" s="201"/>
      <c r="CF185" s="201"/>
      <c r="CG185" s="201"/>
      <c r="CH185" s="201"/>
      <c r="CI185" s="201"/>
      <c r="CJ185" s="201"/>
      <c r="CK185" s="201"/>
      <c r="CL185" s="201"/>
      <c r="CM185" s="201"/>
      <c r="CN185" s="201"/>
      <c r="CO185" s="201"/>
      <c r="CP185" s="201"/>
      <c r="CQ185" s="201"/>
      <c r="CR185" s="201"/>
      <c r="CS185" s="201"/>
      <c r="CT185" s="201"/>
      <c r="CU185" s="201"/>
      <c r="CV185" s="201"/>
      <c r="CW185" s="201"/>
      <c r="CX185" s="201"/>
      <c r="CY185" s="201"/>
      <c r="CZ185" s="201"/>
      <c r="DA185" s="201"/>
      <c r="DB185" s="201"/>
      <c r="DC185" s="201"/>
      <c r="DD185" s="201"/>
      <c r="DE185" s="201"/>
      <c r="DF185" s="201"/>
      <c r="DG185" s="201"/>
      <c r="DH185" s="201"/>
      <c r="DI185" s="201"/>
      <c r="DJ185" s="201"/>
      <c r="DK185" s="201"/>
      <c r="DL185" s="201"/>
      <c r="DM185" s="201"/>
      <c r="DN185" s="201"/>
      <c r="DO185" s="201"/>
      <c r="DP185" s="201"/>
      <c r="DQ185" s="201"/>
      <c r="DR185" s="201"/>
      <c r="DS185" s="201"/>
      <c r="DT185" s="201"/>
      <c r="DU185" s="201"/>
      <c r="DV185" s="201"/>
      <c r="DW185" s="201"/>
      <c r="DX185" s="201"/>
      <c r="DY185" s="201"/>
      <c r="DZ185" s="201"/>
      <c r="EA185" s="201"/>
      <c r="EB185" s="201"/>
      <c r="EC185" s="201"/>
      <c r="ED185" s="201"/>
      <c r="EE185" s="201"/>
      <c r="EF185" s="201"/>
      <c r="EG185" s="201"/>
      <c r="EH185" s="201"/>
      <c r="EI185" s="201"/>
      <c r="EJ185" s="201"/>
      <c r="EK185" s="201"/>
      <c r="EL185" s="201"/>
      <c r="EM185" s="201"/>
      <c r="EN185" s="201"/>
      <c r="EO185" s="201"/>
      <c r="EP185" s="201"/>
      <c r="EQ185" s="201"/>
      <c r="ER185" s="201"/>
      <c r="ES185" s="201"/>
      <c r="ET185" s="201"/>
      <c r="EU185" s="201"/>
      <c r="EV185" s="201"/>
      <c r="EW185" s="201"/>
      <c r="EX185" s="201"/>
      <c r="EY185" s="201"/>
      <c r="EZ185" s="201"/>
      <c r="FA185" s="201"/>
      <c r="FB185" s="201"/>
      <c r="FC185" s="201"/>
      <c r="FD185" s="201"/>
      <c r="FE185" s="201"/>
      <c r="FF185" s="201"/>
      <c r="FG185" s="201"/>
      <c r="FH185" s="201"/>
      <c r="FI185" s="201"/>
      <c r="FJ185" s="201"/>
      <c r="FK185" s="201"/>
      <c r="FL185" s="201"/>
      <c r="FM185" s="201"/>
      <c r="FN185" s="201"/>
      <c r="FO185" s="201"/>
      <c r="FP185" s="201"/>
      <c r="FQ185" s="201"/>
      <c r="FR185" s="201"/>
      <c r="FS185" s="201"/>
      <c r="FT185" s="201"/>
      <c r="FU185" s="201"/>
      <c r="FV185" s="201"/>
      <c r="FW185" s="201"/>
      <c r="FX185" s="201"/>
      <c r="FY185" s="201"/>
      <c r="FZ185" s="201"/>
      <c r="GA185" s="201"/>
      <c r="GB185" s="201"/>
      <c r="GC185" s="201"/>
      <c r="GD185" s="201"/>
      <c r="GE185" s="201"/>
      <c r="GF185" s="201"/>
      <c r="GG185" s="201"/>
      <c r="GH185" s="201"/>
      <c r="GI185" s="201"/>
      <c r="GJ185" s="201"/>
      <c r="GK185" s="201"/>
      <c r="GL185" s="201"/>
      <c r="GM185" s="201"/>
      <c r="GN185" s="201"/>
      <c r="GO185" s="201"/>
      <c r="GP185" s="201"/>
      <c r="GQ185" s="201"/>
      <c r="GR185" s="201"/>
      <c r="GS185" s="201"/>
      <c r="GT185" s="201"/>
      <c r="GU185" s="201"/>
      <c r="GV185" s="201"/>
      <c r="GW185" s="201"/>
      <c r="GX185" s="201"/>
      <c r="GY185" s="201"/>
      <c r="GZ185" s="201"/>
      <c r="HA185" s="201"/>
      <c r="HB185" s="201"/>
      <c r="HC185" s="201"/>
      <c r="HD185" s="201"/>
      <c r="HE185" s="201"/>
      <c r="HF185" s="201"/>
      <c r="HG185" s="201"/>
      <c r="HH185" s="201"/>
      <c r="HI185" s="201"/>
      <c r="HJ185" s="201"/>
      <c r="HK185" s="201"/>
      <c r="HL185" s="201"/>
      <c r="HM185" s="201"/>
      <c r="HN185" s="201"/>
      <c r="HO185" s="201"/>
      <c r="HP185" s="201"/>
      <c r="HQ185" s="201"/>
      <c r="HR185" s="201"/>
      <c r="HS185" s="201"/>
      <c r="HT185" s="201"/>
      <c r="HU185" s="201"/>
      <c r="HV185" s="201"/>
      <c r="HW185" s="201"/>
    </row>
  </sheetData>
  <sheetProtection algorithmName="SHA-512" hashValue="HKfCvVXRUc+w0EdOenFadZv8SAaF8ES3CPHIrNr3MRtD+D8Z8Im0aSIsd8TRwjzp05bksdm2a5FFNU89ok0Yew==" saltValue="EfIc17WoaCU5doSTZuKa+Q==" spinCount="100000" sheet="1" objects="1" scenarios="1"/>
  <pageMargins left="0.7" right="0.7" top="0.75" bottom="0.75" header="0.3" footer="0.3"/>
  <pageSetup paperSize="9" orientation="portrait" r:id="rId1"/>
  <headerFooter>
    <oddHeader>&amp;L&amp;"-,Uobičajeno"&amp;K01+043INVESTITOR: HRVATSKI POVIJESNI MUZEJ
GRAĐEVINA: Palača Vojković-Oršić-Kulmer-Rauch, Matoševa 9, Zagreb&amp;R&amp;"-,Uobičajeno"&amp;K01+043PROJEKT OBNOVE KONSTRUKCIJE ZGRADE - Z.O.P. 01/22
T R O Š K O V N I K</oddHeader>
    <oddFooter>&amp;L&amp;"-,Uobičajeno"&amp;K01+044
Glavni projektant: Martina Vujasinović, mag. ind. aedif.
INTRADOS PROJEKT d.o.o., Zagreb, ožujak 2022.&amp;R&amp;"-,Uobičajeno"&amp;K01+044str.: B 1.&amp;P</oddFooter>
  </headerFooter>
  <rowBreaks count="5" manualBreakCount="5">
    <brk id="42" max="16383" man="1"/>
    <brk id="87" max="16383" man="1"/>
    <brk id="112" max="16383" man="1"/>
    <brk id="139" max="16383" man="1"/>
    <brk id="1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4"/>
  <sheetViews>
    <sheetView view="pageBreakPreview" topLeftCell="A89" zoomScaleNormal="100" zoomScaleSheetLayoutView="100" zoomScalePageLayoutView="70" workbookViewId="0">
      <selection activeCell="I56" sqref="I56"/>
    </sheetView>
  </sheetViews>
  <sheetFormatPr defaultColWidth="10" defaultRowHeight="12"/>
  <cols>
    <col min="1" max="1" width="8.28515625" style="18" customWidth="1"/>
    <col min="2" max="2" width="47.140625" style="177" customWidth="1"/>
    <col min="3" max="3" width="8.28515625" style="88" customWidth="1"/>
    <col min="4" max="4" width="8.85546875" style="32" customWidth="1"/>
    <col min="5" max="6" width="12.28515625" style="32" customWidth="1"/>
    <col min="7" max="16384" width="10" style="18"/>
  </cols>
  <sheetData>
    <row r="1" spans="1:6" s="183" customFormat="1" ht="15.75">
      <c r="A1" s="201" t="s">
        <v>170</v>
      </c>
      <c r="B1" s="666" t="s">
        <v>697</v>
      </c>
      <c r="C1" s="666"/>
      <c r="D1" s="666"/>
      <c r="E1" s="560"/>
      <c r="F1" s="560"/>
    </row>
    <row r="2" spans="1:6">
      <c r="A2" s="206"/>
      <c r="B2" s="36"/>
      <c r="C2" s="558"/>
      <c r="D2" s="561"/>
      <c r="E2" s="561"/>
      <c r="F2" s="561"/>
    </row>
    <row r="3" spans="1:6">
      <c r="A3" s="21" t="s">
        <v>355</v>
      </c>
      <c r="B3" s="21" t="s">
        <v>351</v>
      </c>
      <c r="C3" s="303" t="s">
        <v>356</v>
      </c>
      <c r="D3" s="303" t="s">
        <v>352</v>
      </c>
      <c r="E3" s="303" t="s">
        <v>353</v>
      </c>
      <c r="F3" s="303" t="s">
        <v>354</v>
      </c>
    </row>
    <row r="4" spans="1:6" s="33" customFormat="1" ht="12.75">
      <c r="A4" s="201"/>
      <c r="B4" s="176"/>
      <c r="C4" s="559"/>
      <c r="D4" s="562"/>
      <c r="E4" s="562"/>
      <c r="F4" s="562"/>
    </row>
    <row r="5" spans="1:6" s="33" customFormat="1" ht="12.75">
      <c r="A5" s="201"/>
      <c r="B5" s="176" t="s">
        <v>695</v>
      </c>
      <c r="C5" s="559"/>
      <c r="D5" s="562"/>
      <c r="E5" s="563"/>
      <c r="F5" s="562"/>
    </row>
    <row r="6" spans="1:6" ht="12.75">
      <c r="A6" s="201"/>
      <c r="B6" s="215"/>
      <c r="C6" s="559"/>
      <c r="D6" s="562"/>
      <c r="E6" s="563"/>
      <c r="F6" s="562"/>
    </row>
    <row r="7" spans="1:6" ht="64.5" customHeight="1">
      <c r="A7" s="217">
        <v>1</v>
      </c>
      <c r="B7" s="528" t="s">
        <v>615</v>
      </c>
      <c r="C7" s="32"/>
      <c r="D7" s="529"/>
      <c r="E7" s="564"/>
      <c r="F7" s="558"/>
    </row>
    <row r="8" spans="1:6" ht="43.5" customHeight="1">
      <c r="A8" s="201"/>
      <c r="B8" s="528" t="s">
        <v>806</v>
      </c>
      <c r="C8" s="559"/>
      <c r="D8" s="562"/>
      <c r="E8" s="563"/>
      <c r="F8" s="562"/>
    </row>
    <row r="9" spans="1:6" ht="66" customHeight="1">
      <c r="A9" s="202"/>
      <c r="B9" s="528" t="s">
        <v>614</v>
      </c>
      <c r="C9" s="32"/>
      <c r="D9" s="529"/>
      <c r="E9" s="564"/>
      <c r="F9" s="558"/>
    </row>
    <row r="10" spans="1:6">
      <c r="A10" s="36"/>
      <c r="C10" s="88" t="s">
        <v>42</v>
      </c>
      <c r="D10" s="529">
        <v>300</v>
      </c>
      <c r="E10" s="56"/>
      <c r="F10" s="529">
        <f>ROUND(D10*E10,2)</f>
        <v>0</v>
      </c>
    </row>
    <row r="11" spans="1:6">
      <c r="A11" s="36"/>
      <c r="C11" s="369"/>
      <c r="D11" s="529"/>
      <c r="E11" s="56"/>
      <c r="F11" s="558"/>
    </row>
    <row r="12" spans="1:6" ht="92.25" customHeight="1">
      <c r="A12" s="217">
        <f>A7+1</f>
        <v>2</v>
      </c>
      <c r="B12" s="528" t="s">
        <v>618</v>
      </c>
      <c r="C12" s="32"/>
      <c r="D12" s="529"/>
      <c r="E12" s="564"/>
      <c r="F12" s="558"/>
    </row>
    <row r="13" spans="1:6">
      <c r="A13" s="36"/>
      <c r="C13" s="88" t="s">
        <v>42</v>
      </c>
      <c r="D13" s="529">
        <v>170</v>
      </c>
      <c r="E13" s="56"/>
      <c r="F13" s="529">
        <f>ROUND(D13*E13,2)</f>
        <v>0</v>
      </c>
    </row>
    <row r="14" spans="1:6" s="524" customFormat="1">
      <c r="A14" s="528"/>
      <c r="B14" s="177"/>
      <c r="C14" s="88"/>
      <c r="D14" s="529"/>
      <c r="E14" s="56"/>
      <c r="F14" s="529"/>
    </row>
    <row r="15" spans="1:6" s="524" customFormat="1" ht="12.75">
      <c r="A15" s="528"/>
      <c r="B15" s="176" t="s">
        <v>696</v>
      </c>
      <c r="C15" s="88"/>
      <c r="D15" s="529"/>
      <c r="E15" s="56"/>
      <c r="F15" s="529"/>
    </row>
    <row r="16" spans="1:6">
      <c r="A16" s="36"/>
      <c r="C16" s="369"/>
      <c r="D16" s="529"/>
      <c r="E16" s="56"/>
      <c r="F16" s="558"/>
    </row>
    <row r="17" spans="1:6" ht="255.75" customHeight="1">
      <c r="A17" s="217">
        <f>A12+1</f>
        <v>3</v>
      </c>
      <c r="B17" s="528" t="s">
        <v>688</v>
      </c>
      <c r="D17" s="529"/>
      <c r="E17" s="564"/>
      <c r="F17" s="529"/>
    </row>
    <row r="18" spans="1:6">
      <c r="A18" s="36"/>
      <c r="B18" s="215"/>
      <c r="C18" s="88" t="s">
        <v>42</v>
      </c>
      <c r="D18" s="529">
        <v>37</v>
      </c>
      <c r="E18" s="56"/>
      <c r="F18" s="529">
        <f>ROUND(D18*E18,2)</f>
        <v>0</v>
      </c>
    </row>
    <row r="19" spans="1:6">
      <c r="A19" s="36"/>
      <c r="D19" s="529"/>
      <c r="E19" s="56"/>
      <c r="F19" s="529"/>
    </row>
    <row r="20" spans="1:6" s="524" customFormat="1" ht="210.75" customHeight="1">
      <c r="A20" s="217">
        <f>A17+1</f>
        <v>4</v>
      </c>
      <c r="B20" s="528" t="s">
        <v>689</v>
      </c>
      <c r="C20" s="88"/>
      <c r="D20" s="529"/>
      <c r="E20" s="564"/>
      <c r="F20" s="529"/>
    </row>
    <row r="21" spans="1:6" s="524" customFormat="1">
      <c r="A21" s="528"/>
      <c r="B21" s="215"/>
      <c r="C21" s="88" t="s">
        <v>27</v>
      </c>
      <c r="D21" s="529">
        <v>8</v>
      </c>
      <c r="E21" s="56"/>
      <c r="F21" s="529">
        <f>ROUND(D21*E21,2)</f>
        <v>0</v>
      </c>
    </row>
    <row r="22" spans="1:6" s="524" customFormat="1">
      <c r="A22" s="528"/>
      <c r="B22" s="177"/>
      <c r="C22" s="88"/>
      <c r="D22" s="529"/>
      <c r="E22" s="56"/>
      <c r="F22" s="529"/>
    </row>
    <row r="23" spans="1:6" s="524" customFormat="1" ht="246" customHeight="1">
      <c r="A23" s="217">
        <f>A20+1</f>
        <v>5</v>
      </c>
      <c r="B23" s="528" t="s">
        <v>690</v>
      </c>
      <c r="C23" s="88"/>
      <c r="D23" s="529"/>
      <c r="E23" s="564"/>
      <c r="F23" s="529"/>
    </row>
    <row r="24" spans="1:6" s="524" customFormat="1">
      <c r="A24" s="528"/>
      <c r="B24" s="215"/>
      <c r="C24" s="88" t="s">
        <v>42</v>
      </c>
      <c r="D24" s="529">
        <v>9</v>
      </c>
      <c r="E24" s="56"/>
      <c r="F24" s="529">
        <f>ROUND(D24*E24,2)</f>
        <v>0</v>
      </c>
    </row>
    <row r="25" spans="1:6" s="524" customFormat="1">
      <c r="A25" s="528"/>
      <c r="B25" s="177"/>
      <c r="C25" s="88"/>
      <c r="D25" s="529"/>
      <c r="E25" s="56"/>
      <c r="F25" s="529"/>
    </row>
    <row r="26" spans="1:6" s="524" customFormat="1" ht="208.5" customHeight="1">
      <c r="A26" s="217">
        <f>A23+1</f>
        <v>6</v>
      </c>
      <c r="B26" s="528" t="s">
        <v>808</v>
      </c>
      <c r="C26" s="88"/>
      <c r="D26" s="529"/>
      <c r="E26" s="564"/>
      <c r="F26" s="529"/>
    </row>
    <row r="27" spans="1:6" s="524" customFormat="1">
      <c r="A27" s="528"/>
      <c r="B27" s="215"/>
      <c r="C27" s="88" t="s">
        <v>27</v>
      </c>
      <c r="D27" s="529">
        <v>10</v>
      </c>
      <c r="E27" s="56"/>
      <c r="F27" s="529">
        <f>ROUND(D27*E27,2)</f>
        <v>0</v>
      </c>
    </row>
    <row r="28" spans="1:6" s="524" customFormat="1">
      <c r="A28" s="528"/>
      <c r="B28" s="177"/>
      <c r="C28" s="88"/>
      <c r="D28" s="529"/>
      <c r="E28" s="56"/>
      <c r="F28" s="529"/>
    </row>
    <row r="29" spans="1:6" s="524" customFormat="1" ht="252">
      <c r="A29" s="217">
        <f>A26+1</f>
        <v>7</v>
      </c>
      <c r="B29" s="528" t="s">
        <v>691</v>
      </c>
      <c r="C29" s="88"/>
      <c r="D29" s="529"/>
      <c r="E29" s="564"/>
      <c r="F29" s="529"/>
    </row>
    <row r="30" spans="1:6" s="524" customFormat="1">
      <c r="A30" s="528"/>
      <c r="B30" s="215"/>
      <c r="C30" s="88" t="s">
        <v>42</v>
      </c>
      <c r="D30" s="529">
        <v>42</v>
      </c>
      <c r="E30" s="56"/>
      <c r="F30" s="529">
        <f>ROUND(D30*E30,2)</f>
        <v>0</v>
      </c>
    </row>
    <row r="31" spans="1:6" s="524" customFormat="1">
      <c r="A31" s="528"/>
      <c r="B31" s="177"/>
      <c r="C31" s="88"/>
      <c r="D31" s="529"/>
      <c r="E31" s="56"/>
      <c r="F31" s="529"/>
    </row>
    <row r="32" spans="1:6" s="524" customFormat="1" ht="144">
      <c r="A32" s="217">
        <f>A29+1</f>
        <v>8</v>
      </c>
      <c r="B32" s="528" t="str">
        <f>"Restauratorski radovi na profiliranom horizontalnom vijencu na vrhu zidova ispod koritastog svoda u prostoriji br. 9 na katu palače (središnja dvorana). Radovi se sastoje od pažljivog čišćenja profilacije od "&amp;"višeslojnog naliča (skalpelom) do originalne forme i nadopune oštećenja (kiparske rekonstrukcije) štuko masom (vapneni mort omjera 1:3 s dodatkom mramornog brašna) ili gotovom industrijskom bescementnom "&amp;"žbukom na bazi vapna. Ukupna stvarna duljina profilacije vijenca iznosi cca 44 m. Vijenac ima 4 obrata, a profilacija  12 rubova i 5 krivina. Razvijena širina profilacije iznosi 55 cm. Sve ostalo kao u stavci C.1."&amp;A29&amp;"."</f>
        <v>Restauratorski radovi na profiliranom horizontalnom vijencu na vrhu zidova ispod koritastog svoda u prostoriji br. 9 na katu palače (središnja dvorana). Radovi se sastoje od pažljivog čišćenja profilacije od višeslojnog naliča (skalpelom) do originalne forme i nadopune oštećenja (kiparske rekonstrukcije) štuko masom (vapneni mort omjera 1:3 s dodatkom mramornog brašna) ili gotovom industrijskom bescementnom žbukom na bazi vapna. Ukupna stvarna duljina profilacije vijenca iznosi cca 44 m. Vijenac ima 4 obrata, a profilacija  12 rubova i 5 krivina. Razvijena širina profilacije iznosi 55 cm. Sve ostalo kao u stavci C.1.7.</v>
      </c>
      <c r="C32" s="88"/>
      <c r="D32" s="529"/>
      <c r="E32" s="564"/>
      <c r="F32" s="529"/>
    </row>
    <row r="33" spans="1:6" s="524" customFormat="1">
      <c r="A33" s="528"/>
      <c r="B33" s="215"/>
      <c r="C33" s="88" t="s">
        <v>42</v>
      </c>
      <c r="D33" s="529">
        <v>95</v>
      </c>
      <c r="E33" s="56"/>
      <c r="F33" s="529">
        <f>ROUND(D33*E33,2)</f>
        <v>0</v>
      </c>
    </row>
    <row r="34" spans="1:6" s="524" customFormat="1">
      <c r="A34" s="528"/>
      <c r="B34" s="177"/>
      <c r="C34" s="88"/>
      <c r="D34" s="529"/>
      <c r="E34" s="56"/>
      <c r="F34" s="529"/>
    </row>
    <row r="35" spans="1:6" s="524" customFormat="1" ht="240">
      <c r="A35" s="217">
        <f>A32+1</f>
        <v>9</v>
      </c>
      <c r="B35" s="528" t="s">
        <v>718</v>
      </c>
      <c r="C35" s="88"/>
      <c r="D35" s="529"/>
      <c r="E35" s="564"/>
      <c r="F35" s="529"/>
    </row>
    <row r="36" spans="1:6" s="524" customFormat="1">
      <c r="A36" s="528"/>
      <c r="B36" s="215" t="s">
        <v>719</v>
      </c>
      <c r="C36" s="88" t="s">
        <v>44</v>
      </c>
      <c r="D36" s="529">
        <v>2</v>
      </c>
      <c r="E36" s="56"/>
      <c r="F36" s="529">
        <f>ROUND(D36*E36,2)</f>
        <v>0</v>
      </c>
    </row>
    <row r="37" spans="1:6" s="524" customFormat="1">
      <c r="A37" s="528"/>
      <c r="B37" s="215" t="s">
        <v>720</v>
      </c>
      <c r="C37" s="88" t="s">
        <v>44</v>
      </c>
      <c r="D37" s="529">
        <v>2</v>
      </c>
      <c r="E37" s="56"/>
      <c r="F37" s="529">
        <f>ROUND(D37*E37,2)</f>
        <v>0</v>
      </c>
    </row>
    <row r="38" spans="1:6" s="524" customFormat="1">
      <c r="A38" s="528"/>
      <c r="B38" s="177"/>
      <c r="C38" s="88"/>
      <c r="D38" s="529"/>
      <c r="E38" s="56"/>
      <c r="F38" s="529"/>
    </row>
    <row r="39" spans="1:6" s="524" customFormat="1" ht="180">
      <c r="A39" s="217">
        <f>A35+1</f>
        <v>10</v>
      </c>
      <c r="B39" s="528" t="str">
        <f>"Restauratorski radovi na upuštenom razvedenom medaljonu na koritastom svodu iznad južnog stubišta i podesta (prostorija br. 1) na katu palače. Medaljon je upušten za 2-3 cm. Radovi se sastoje od pažljivog "&amp;"čišćenja ruba medaljona, odnosno 10-tak cm lijevo i desno od linije medaljona, od višeslojnog naliča do originalne forme i nadopune oštećenja štuko masom (vapneni mort omjera 1:3 s dodatkom mramornog "&amp;"brašna) ili industrijskom bescementnom žbukom na bazi vapna. Ukupna stvarna duljina ruba medaljona iznosi cca 26 m. Linija medaljona ima 34 obrata, a udubljenje ima u presjeku 2 ruba. Razvijena širina čišćenog "&amp;"dijela iznosi cca 23 cm. U iskazu površine uključen je dodatak za obrate. Obračun po m2 obrađene plohe, uključujući spomenuti dodatak. Sve ostalo kao u stavci C.1."&amp;A29&amp;"."</f>
        <v>Restauratorski radovi na upuštenom razvedenom medaljonu na koritastom svodu iznad južnog stubišta i podesta (prostorija br. 1) na katu palače. Medaljon je upušten za 2-3 cm. Radovi se sastoje od pažljivog čišćenja ruba medaljona, odnosno 10-tak cm lijevo i desno od linije medaljona, od višeslojnog naliča do originalne forme i nadopune oštećenja štuko masom (vapneni mort omjera 1:3 s dodatkom mramornog brašna) ili industrijskom bescementnom žbukom na bazi vapna. Ukupna stvarna duljina ruba medaljona iznosi cca 26 m. Linija medaljona ima 34 obrata, a udubljenje ima u presjeku 2 ruba. Razvijena širina čišćenog dijela iznosi cca 23 cm. U iskazu površine uključen je dodatak za obrate. Obračun po m2 obrađene plohe, uključujući spomenuti dodatak. Sve ostalo kao u stavci C.1.7.</v>
      </c>
      <c r="C39" s="88"/>
      <c r="D39" s="529"/>
      <c r="E39" s="564"/>
      <c r="F39" s="529"/>
    </row>
    <row r="40" spans="1:6" s="524" customFormat="1">
      <c r="A40" s="528"/>
      <c r="B40" s="215"/>
      <c r="C40" s="88" t="s">
        <v>42</v>
      </c>
      <c r="D40" s="529">
        <v>50</v>
      </c>
      <c r="E40" s="56"/>
      <c r="F40" s="529">
        <f>ROUND(D40*E40,2)</f>
        <v>0</v>
      </c>
    </row>
    <row r="41" spans="1:6" s="524" customFormat="1">
      <c r="A41" s="528"/>
      <c r="B41" s="177"/>
      <c r="C41" s="88"/>
      <c r="D41" s="529"/>
      <c r="E41" s="56"/>
      <c r="F41" s="529"/>
    </row>
    <row r="42" spans="1:6" s="524" customFormat="1" ht="180">
      <c r="A42" s="217">
        <f>A39+1</f>
        <v>11</v>
      </c>
      <c r="B42" s="528" t="str">
        <f>"Restauratorski radovi na upuštenom razvedenom medaljonu na koritastom svodu iznad sjevernog stubišta i podesta (prostorija br. 10) na katu palače. Medaljon je upušten 2-3 cm. Radovi se sastoje od pažljivog "&amp;"čišćenja ruba medaljona, odnosno 10-tak cm lijevo i desno od linije medaljona, od višeslojnog naliča do originalne forme i nadopune oštećenja štuko masom (vapneni mort omjera 1:3 s dodatkom mramornog "&amp;"brašna) ili gotovom industrijskom bescementnom žbukom na bazi vapna. Ukupna stvarna duljina ruba medaljona iznosi cca 22 m. Linija medaljona ima 28 obrata, a udubljenje ima u presjeku 2 ruba. Razvijena širina "&amp;"čišćenog dijela iznosi cca 23 cm. U iskazu površine uključen je dodatak za obrate.  Obračun po m2 obrađene plohe, uključujući spomenuti dodatak. Sve ostalo kao u stavci C.1."&amp;A29&amp;"."</f>
        <v>Restauratorski radovi na upuštenom razvedenom medaljonu na koritastom svodu iznad sjevernog stubišta i podesta (prostorija br. 10) na katu palače. Medaljon je upušten 2-3 cm. Radovi se sastoje od pažljivog čišćenja ruba medaljona, odnosno 10-tak cm lijevo i desno od linije medaljona, od višeslojnog naliča do originalne forme i nadopune oštećenja štuko masom (vapneni mort omjera 1:3 s dodatkom mramornog brašna) ili gotovom industrijskom bescementnom žbukom na bazi vapna. Ukupna stvarna duljina ruba medaljona iznosi cca 22 m. Linija medaljona ima 28 obrata, a udubljenje ima u presjeku 2 ruba. Razvijena širina čišćenog dijela iznosi cca 23 cm. U iskazu površine uključen je dodatak za obrate.  Obračun po m2 obrađene plohe, uključujući spomenuti dodatak. Sve ostalo kao u stavci C.1.7.</v>
      </c>
      <c r="C42" s="88"/>
      <c r="D42" s="529"/>
      <c r="E42" s="564"/>
      <c r="F42" s="529"/>
    </row>
    <row r="43" spans="1:6" s="524" customFormat="1">
      <c r="A43" s="528"/>
      <c r="B43" s="215"/>
      <c r="C43" s="88" t="s">
        <v>42</v>
      </c>
      <c r="D43" s="529">
        <v>42</v>
      </c>
      <c r="E43" s="56"/>
      <c r="F43" s="529">
        <f>ROUND(D43*E43,2)</f>
        <v>0</v>
      </c>
    </row>
    <row r="44" spans="1:6" s="524" customFormat="1">
      <c r="A44" s="528"/>
      <c r="B44" s="177"/>
      <c r="C44" s="88"/>
      <c r="D44" s="529"/>
      <c r="E44" s="56"/>
      <c r="F44" s="529"/>
    </row>
    <row r="45" spans="1:6" s="524" customFormat="1" ht="134.25" customHeight="1">
      <c r="A45" s="217">
        <f>A42+1</f>
        <v>12</v>
      </c>
      <c r="B45" s="358" t="str">
        <f>"Restauratorski radovi na profiliranom horizontalnom vijencu na vrhu zidova ispod koritastog svoda sjevernog stubišta i podesta (prostorija br. 10) na katu palače. Radovi se sastoje od pažljivog čišćenja profilacije "&amp;"od višeslojnog naliča do originalne forme i nadopune oštećenja (kiparske rekonstrukcije) štuko masom (vapneni mort omjera 1:3 s dodatkom mramornog brašna) ili industrijskom bescementnom žbukom na bazi "&amp;"vapna. Ukupna stvarna duljina vijenca iznosi cca 26 m. Vijenac ima 6 obrata. Profilacija ima 15 rubova i 3 krivine. Razvijena širina profilacije je cca 50 cm. Sve ostalo isto kao u stavci C.1."&amp;A29&amp;"."</f>
        <v>Restauratorski radovi na profiliranom horizontalnom vijencu na vrhu zidova ispod koritastog svoda sjevernog stubišta i podesta (prostorija br. 10) na katu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vijenca iznosi cca 26 m. Vijenac ima 6 obrata. Profilacija ima 15 rubova i 3 krivine. Razvijena širina profilacije je cca 50 cm. Sve ostalo isto kao u stavci C.1.7.</v>
      </c>
      <c r="C45" s="88"/>
      <c r="D45" s="529"/>
      <c r="E45" s="564"/>
      <c r="F45" s="529"/>
    </row>
    <row r="46" spans="1:6" s="524" customFormat="1">
      <c r="A46" s="528"/>
      <c r="B46" s="215"/>
      <c r="C46" s="88" t="s">
        <v>42</v>
      </c>
      <c r="D46" s="529">
        <v>50</v>
      </c>
      <c r="E46" s="56"/>
      <c r="F46" s="529">
        <f>ROUND(D46*E46,2)</f>
        <v>0</v>
      </c>
    </row>
    <row r="47" spans="1:6" s="524" customFormat="1">
      <c r="A47" s="528"/>
      <c r="B47" s="177"/>
      <c r="C47" s="88"/>
      <c r="D47" s="529"/>
      <c r="E47" s="56"/>
      <c r="F47" s="529"/>
    </row>
    <row r="48" spans="1:6" s="524" customFormat="1" ht="132">
      <c r="A48" s="217">
        <f>A45+1</f>
        <v>13</v>
      </c>
      <c r="B48" s="528" t="str">
        <f>"Restauratorski radovi na profiliranom okviru medaljona na stropu prostorije br. 13 na katu sjevernog krila palače. Radovi se sastoje od pažljivog čišćenja profilacije od višeslojnog naliča (skalpelom) do originalne "&amp;"forme i nadopune oštećenja (kiparske rekonstrukcije) štuko masom (vapneni mort omjera 1:3 s dodatkom mramornog brašna) ili industrijskom bescementnom žbukom na bazi vapna. Ukupna duljina okvira "&amp;"medaljona iznosi 14,5 m. Okvir medaljona ima 20 obrata. Profilacija ima cca 8 rubova i 3 krivine. Razvijena širina profilacije je cca 30 cm. Sve ostalo kao u stavci C.1."&amp;A29&amp;"."</f>
        <v>Restauratorski radovi na profiliranom okviru medaljona na stropu prostorije br. 13 na katu sjevernog krila palače. Radovi se sastoje od pažljivog čišćenja profilacije od višeslojnog naliča (skalpelom) do originalne forme i nadopune oštećenja (kiparske rekonstrukcije) štuko masom (vapneni mort omjera 1:3 s dodatkom mramornog brašna) ili industrijskom bescementnom žbukom na bazi vapna. Ukupna duljina okvira medaljona iznosi 14,5 m. Okvir medaljona ima 20 obrata. Profilacija ima cca 8 rubova i 3 krivine. Razvijena širina profilacije je cca 30 cm. Sve ostalo kao u stavci C.1.7.</v>
      </c>
      <c r="C48" s="88"/>
      <c r="D48" s="529"/>
      <c r="E48" s="564"/>
      <c r="F48" s="529"/>
    </row>
    <row r="49" spans="1:6" s="524" customFormat="1">
      <c r="A49" s="528"/>
      <c r="B49" s="215"/>
      <c r="C49" s="88" t="s">
        <v>42</v>
      </c>
      <c r="D49" s="529">
        <v>54</v>
      </c>
      <c r="E49" s="56"/>
      <c r="F49" s="529">
        <f>ROUND(D49*E49,2)</f>
        <v>0</v>
      </c>
    </row>
    <row r="50" spans="1:6" s="524" customFormat="1">
      <c r="A50" s="528"/>
      <c r="B50" s="177"/>
      <c r="C50" s="88"/>
      <c r="D50" s="529"/>
      <c r="E50" s="56"/>
      <c r="F50" s="529"/>
    </row>
    <row r="51" spans="1:6" s="524" customFormat="1" ht="144">
      <c r="A51" s="217">
        <f>A48+1</f>
        <v>14</v>
      </c>
      <c r="B51" s="528" t="str">
        <f>"Restauratorski radovi na profiliranom horizontalnom vijencu na vrhu zidova ispod koritastog svoda u prostoriji br. 13 na katu sjevernog krila palače. Radovi se sastoje od pažljivog čišćenja profilacije od višeslojnog "&amp;"naliča do originalne forme i nadopune oštećenja (kiparske rekonstrukcije) štuko masom (vapneni mort omjera 1:3 s dodatkom mramornog brašna) ili industrijskom bescementnom žbukom na bazi vapna. Ukupna "&amp;"stvarna duljina vijenca iznosi cca 22 m. Vijenac ima 4 obrata (promjene smjera). Profilacija vijenca ima 6 rubova i 2 krivine. Razvijena širina profilacije je 47,5 cm. Sve ostalo kao u stavci C.1."&amp;A29&amp;"."</f>
        <v>Restauratorski radovi na profiliranom horizontalnom vijencu na vrhu zidova ispod koritastog svoda u prostoriji br. 13 na katu sjevernog krila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vijenca iznosi cca 22 m. Vijenac ima 4 obrata (promjene smjera). Profilacija vijenca ima 6 rubova i 2 krivine. Razvijena širina profilacije je 47,5 cm. Sve ostalo kao u stavci C.1.7.</v>
      </c>
      <c r="C51" s="88"/>
      <c r="D51" s="529"/>
      <c r="E51" s="564"/>
      <c r="F51" s="529"/>
    </row>
    <row r="52" spans="1:6" s="524" customFormat="1">
      <c r="A52" s="528"/>
      <c r="B52" s="215"/>
      <c r="C52" s="88" t="s">
        <v>42</v>
      </c>
      <c r="D52" s="529">
        <v>40</v>
      </c>
      <c r="E52" s="56"/>
      <c r="F52" s="529">
        <f>ROUND(D52*E52,2)</f>
        <v>0</v>
      </c>
    </row>
    <row r="53" spans="1:6" s="524" customFormat="1">
      <c r="A53" s="528"/>
      <c r="B53" s="177"/>
      <c r="C53" s="88"/>
      <c r="D53" s="529"/>
      <c r="E53" s="56"/>
      <c r="F53" s="529"/>
    </row>
    <row r="54" spans="1:6" s="524" customFormat="1" ht="168">
      <c r="A54" s="217">
        <f>A51+1</f>
        <v>15</v>
      </c>
      <c r="B54" s="528" t="str">
        <f>"Restauratorski radovi na upuštenom medaljonu na koritastom svodu u prostoriji br. 14 na katu sjevernog krila palače. Medaljon je upušten 2-3 cm. Radovi se sastoje od pažljivog čišćenja ruba medaljona, odnosno "&amp;"10-tak cm lijevo i desno od linije medaljona, od višeslojnog naliča do originalne forme te nadopune oštećenja štuko masom (vapneni mort omjera 1:3 s dodatkom mramornog brašna) ili industrijskom "&amp;"bescementnom žbukom na bazi vapna. Ukupna stvarna duljina ruba medaljona iznosi cca 11 m. Linija medaljona ima 12 obrata, a udubljenje u presjeku ima 2 ruba. Razvijena širina čišćenog dijela iznosi cca 23 cm. U "&amp;"iskazu površine uključen je dodatak za obrate.  Obračun po m2 obrađene plohe, uključujući spomenuti dodatak. Sve ostalo kao u stavci C.1."&amp;A29&amp;"."</f>
        <v>Restauratorski radovi na upuštenom medaljonu na koritastom svodu u prostoriji br. 14 na katu sjevernog krila palače. Medaljon je upušten 2-3 cm. Radovi se sastoje od pažljivog čišćenja ruba medaljona, odnosno 10-tak cm lijevo i desno od linije medaljona, od višeslojnog naliča do originalne forme te nadopune oštećenja štuko masom (vapneni mort omjera 1:3 s dodatkom mramornog brašna) ili industrijskom bescementnom žbukom na bazi vapna. Ukupna stvarna duljina ruba medaljona iznosi cca 11 m. Linija medaljona ima 12 obrata, a udubljenje u presjeku ima 2 ruba. Razvijena širina čišćenog dijela iznosi cca 23 cm. U iskazu površine uključen je dodatak za obrate.  Obračun po m2 obrađene plohe, uključujući spomenuti dodatak. Sve ostalo kao u stavci C.1.7.</v>
      </c>
      <c r="C54" s="88"/>
      <c r="D54" s="529"/>
      <c r="E54" s="564"/>
      <c r="F54" s="529"/>
    </row>
    <row r="55" spans="1:6" s="524" customFormat="1">
      <c r="A55" s="528"/>
      <c r="B55" s="215"/>
      <c r="C55" s="88" t="s">
        <v>42</v>
      </c>
      <c r="D55" s="529">
        <v>19</v>
      </c>
      <c r="E55" s="56"/>
      <c r="F55" s="529">
        <f>ROUND(D55*E55,2)</f>
        <v>0</v>
      </c>
    </row>
    <row r="56" spans="1:6" s="524" customFormat="1">
      <c r="A56" s="528"/>
      <c r="B56" s="177"/>
      <c r="C56" s="88"/>
      <c r="D56" s="529"/>
      <c r="E56" s="56"/>
      <c r="F56" s="529"/>
    </row>
    <row r="57" spans="1:6" s="524" customFormat="1" ht="144">
      <c r="A57" s="217">
        <f>A54+1</f>
        <v>16</v>
      </c>
      <c r="B57" s="528" t="str">
        <f>"Restauratorski radovi na profiliranom horizontalnom vijencu na vrhu zidova ispod koritastog svoda u prostoriji br. 14 na katu sjevernog krila palače. Radovi se sastoje od pažljivog čišćenja profilacije od višeslojnog "&amp;"naliča do originalne forme i nadopune oštećenja (kiparske rekonstrukcije) štuko masom (vapneni mort omjera 1:3 s dodatkom mramornog brašna) ili industrijskom bescementnom žbukom na bazi vapna. Ukupna "&amp;"stvarna duljina vijenca iznosi 17 m. Vijenac ima 4 obrata (promjene smjera). Profilacija vijenca ima cca 10 rubova i 3 krivine. Pretpostavljena razvijena širina profilacije je cca 40 cm. Sve ostalo kao u stavci C.1."&amp;A29&amp;"."</f>
        <v>Restauratorski radovi na profiliranom horizontalnom vijencu na vrhu zidova ispod koritastog svoda u prostoriji br. 14 na katu sjevernog krila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vijenca iznosi 17 m. Vijenac ima 4 obrata (promjene smjera). Profilacija vijenca ima cca 10 rubova i 3 krivine. Pretpostavljena razvijena širina profilacije je cca 40 cm. Sve ostalo kao u stavci C.1.7.</v>
      </c>
      <c r="C57" s="88"/>
      <c r="D57" s="529"/>
      <c r="E57" s="564"/>
      <c r="F57" s="529"/>
    </row>
    <row r="58" spans="1:6" s="524" customFormat="1">
      <c r="A58" s="528"/>
      <c r="B58" s="215"/>
      <c r="C58" s="88" t="s">
        <v>42</v>
      </c>
      <c r="D58" s="529">
        <v>33</v>
      </c>
      <c r="E58" s="56"/>
      <c r="F58" s="529">
        <f>ROUND(D58*E58,2)</f>
        <v>0</v>
      </c>
    </row>
    <row r="59" spans="1:6" s="524" customFormat="1">
      <c r="A59" s="528"/>
      <c r="B59" s="177"/>
      <c r="C59" s="88"/>
      <c r="D59" s="529"/>
      <c r="E59" s="56"/>
      <c r="F59" s="529"/>
    </row>
    <row r="60" spans="1:6" s="524" customFormat="1" ht="180">
      <c r="A60" s="217">
        <f>A57+1</f>
        <v>17</v>
      </c>
      <c r="B60" s="528" t="str">
        <f>"Restauratorski radovi na upuštenom medaljonu na koritastom svodu u prostoriji br. 15 na katu sjevernog krila palače (sjeverozapadna prostorija). Medaljon je upušten 2-3 cm. Radovi se sastoje od pažljivog "&amp;"čišćenja ruba medaljona, odnosno 10-tak cm lijevo i desno od linije medaljona, od višeslojnog naliča do originalne forme te nadopune oštećenja štuko masom (vapneni mort omjera 1:3 s dodatkom mramornog "&amp;"brašna) ili industrijskom bescementnom žbukom na bazi vapna. Ukupna stvarna duljina ruba medaljona iznosi cca 11,5 m. Linija medaljona ima 12 obrata, a udubljenje u presjeku ima 2 ruba. Razvijena širina čišćenog "&amp;"dijela iznosi cca 23 cm. U iskazu površine uključen je dodatak za obrate.  Obračun po m2 obrađene plohe, uključujući spomenuti dodatak. Sve ostalo kao u stavci C.1."&amp;A29&amp;"."</f>
        <v>Restauratorski radovi na upuštenom medaljonu na koritastom svodu u prostoriji br. 15 na katu sjevernog krila palače (sjeverozapadna prostorija). Medaljon je upušten 2-3 cm. Radovi se sastoje od pažljivog čišćenja ruba medaljona, odnosno 10-tak cm lijevo i desno od linije medaljona, od višeslojnog naliča do originalne forme te nadopune oštećenja štuko masom (vapneni mort omjera 1:3 s dodatkom mramornog brašna) ili industrijskom bescementnom žbukom na bazi vapna. Ukupna stvarna duljina ruba medaljona iznosi cca 11,5 m. Linija medaljona ima 12 obrata, a udubljenje u presjeku ima 2 ruba. Razvijena širina čišćenog dijela iznosi cca 23 cm. U iskazu površine uključen je dodatak za obrate.  Obračun po m2 obrađene plohe, uključujući spomenuti dodatak. Sve ostalo kao u stavci C.1.7.</v>
      </c>
      <c r="C60" s="88"/>
      <c r="D60" s="529"/>
      <c r="E60" s="564"/>
      <c r="F60" s="529"/>
    </row>
    <row r="61" spans="1:6" s="524" customFormat="1">
      <c r="A61" s="528"/>
      <c r="B61" s="215"/>
      <c r="C61" s="88" t="s">
        <v>42</v>
      </c>
      <c r="D61" s="529">
        <v>20</v>
      </c>
      <c r="E61" s="56"/>
      <c r="F61" s="529">
        <f>ROUND(D61*E61,2)</f>
        <v>0</v>
      </c>
    </row>
    <row r="62" spans="1:6" s="524" customFormat="1">
      <c r="A62" s="528"/>
      <c r="B62" s="177"/>
      <c r="C62" s="88"/>
      <c r="D62" s="529"/>
      <c r="E62" s="56"/>
      <c r="F62" s="529"/>
    </row>
    <row r="63" spans="1:6" s="524" customFormat="1" ht="180">
      <c r="A63" s="217">
        <f>A60+1</f>
        <v>18</v>
      </c>
      <c r="B63" s="528" t="str">
        <f>"Restauratorski radovi na upuštenom medaljonu na koritastom svodu u prostoriji br. 16 na katu sjevernog krila palače (jugozapadna prostorija). Medaljon je upušten 2-3 cm. Radovi se sastoje od pažljivog čišćenja "&amp;"ruba medaljona, odnosno 10-tak cm lijevo i desno od linije medaljona, od višeslojnog naliča do originalne forme te nadopune oštećenja štuko masom (vapneni mort omjera 1:3 s dodatkom mramornog brašna) ili "&amp;"industrijskom bescementnom žbukom na bazi vapna. Ukupna stvarna duljina ruba medaljona iznosi cca 18 m. Linija medaljona ima 22 obrata, a udubljenje u presjeku ima 2 ruba. Razvijena širina čišćenog dijela "&amp;"iznosi cca 23 cm. U iskazu površine uključen je dodatak za obrate. Obračun po m2 obrađene plohe, uključujući spomenuti dodatak. Sve ostalo kao u stavci C.1."&amp;A29&amp;"."</f>
        <v>Restauratorski radovi na upuštenom medaljonu na koritastom svodu u prostoriji br. 16 na katu sjevernog krila palače (jugozapadna prostorija). Medaljon je upušten 2-3 cm. Radovi se sastoje od pažljivog čišćenja ruba medaljona, odnosno 10-tak cm lijevo i desno od linije medaljona, od višeslojnog naliča do originalne forme te nadopune oštećenja štuko masom (vapneni mort omjera 1:3 s dodatkom mramornog brašna) ili industrijskom bescementnom žbukom na bazi vapna. Ukupna stvarna duljina ruba medaljona iznosi cca 18 m. Linija medaljona ima 22 obrata, a udubljenje u presjeku ima 2 ruba. Razvijena širina čišćenog dijela iznosi cca 23 cm. U iskazu površine uključen je dodatak za obrate. Obračun po m2 obrađene plohe, uključujući spomenuti dodatak. Sve ostalo kao u stavci C.1.7.</v>
      </c>
      <c r="C63" s="88"/>
      <c r="D63" s="529"/>
      <c r="E63" s="564"/>
      <c r="F63" s="529"/>
    </row>
    <row r="64" spans="1:6" s="524" customFormat="1">
      <c r="A64" s="528"/>
      <c r="B64" s="215"/>
      <c r="C64" s="88" t="s">
        <v>42</v>
      </c>
      <c r="D64" s="529">
        <v>33</v>
      </c>
      <c r="E64" s="56"/>
      <c r="F64" s="529">
        <f>ROUND(D64*E64,2)</f>
        <v>0</v>
      </c>
    </row>
    <row r="65" spans="1:6" s="524" customFormat="1">
      <c r="A65" s="528"/>
      <c r="B65" s="177"/>
      <c r="C65" s="88"/>
      <c r="D65" s="529"/>
      <c r="E65" s="56"/>
      <c r="F65" s="529"/>
    </row>
    <row r="66" spans="1:6" s="524" customFormat="1" ht="144">
      <c r="A66" s="217">
        <f>A63+1</f>
        <v>19</v>
      </c>
      <c r="B66" s="528" t="str">
        <f>"Restauratorski radovi na profiliranom horizontalnom vijencu na vrhu zidova ispod koritastog svoda u prostoriji br. 16 na katu sjevernog krila palače. Radovi se sastoje od pažljivog čišćenja profilacije od višeslojnog "&amp;"naliča do originalne forme i nadopune oštećenja (kiparske rekonstrukcije) štuko masom (vapneni mort omjera 1:3 s dodatkom mramornog brašna) ili industrijskom bescementnom žbukom na bazi vapna. Ukupna "&amp;"stvarna duljina vijenca iznosi cca 24 m. Vijenac ima 5 obrata (promjene smjera). Profilacija vijenca ima cca 10 rubova i 3 krivine. Pretpostavljena razvijena širina profilacije je cca 40 cm. Sve ostalo kao u stavci C.1."&amp;A29&amp;"."</f>
        <v>Restauratorski radovi na profiliranom horizontalnom vijencu na vrhu zidova ispod koritastog svoda u prostoriji br. 16 na katu sjevernog krila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vijenca iznosi cca 24 m. Vijenac ima 5 obrata (promjene smjera). Profilacija vijenca ima cca 10 rubova i 3 krivine. Pretpostavljena razvijena širina profilacije je cca 40 cm. Sve ostalo kao u stavci C.1.7.</v>
      </c>
      <c r="C66" s="88"/>
      <c r="D66" s="529"/>
      <c r="E66" s="564"/>
      <c r="F66" s="529"/>
    </row>
    <row r="67" spans="1:6" s="524" customFormat="1">
      <c r="A67" s="528"/>
      <c r="B67" s="215"/>
      <c r="C67" s="88" t="s">
        <v>42</v>
      </c>
      <c r="D67" s="529">
        <v>45</v>
      </c>
      <c r="E67" s="56"/>
      <c r="F67" s="529">
        <f>ROUND(D67*E67,2)</f>
        <v>0</v>
      </c>
    </row>
    <row r="68" spans="1:6" s="524" customFormat="1">
      <c r="A68" s="528"/>
      <c r="B68" s="177"/>
      <c r="C68" s="88"/>
      <c r="D68" s="529"/>
      <c r="E68" s="56"/>
      <c r="F68" s="529"/>
    </row>
    <row r="69" spans="1:6" s="524" customFormat="1" ht="144">
      <c r="A69" s="217">
        <f>A66+1</f>
        <v>20</v>
      </c>
      <c r="B69" s="528" t="str">
        <f>"Restauratorski radovi na profilaciji u kapitelnoj zoni pilastara na sjevernom i južnom zidu prostorije br. 1 (ulazni prostor) u prizemlju palače. Radovi se sastoje od pažljivog čišćenja profilacije od višeslojnog naliča do "&amp;"originalne forme i nadopune oštećenja (kiparske rekonstrukcije) štuko masom (vapneni mort omjera 1:3 s dodatkom mramornog brašna) ili industrijskom bescementnom žbukom na bazi vapna. Ukupna stvarna "&amp;"duljina profilacije iznosi cca 13,5 m. Profilirani kapiteli imaju ukupno 51 obrat (promjenu smjera) i 18 sudara. Profilacija ima 8 rubova i 3 krivine. Razvijena širina profilacije je cca 40 cm. Sve ostalo kao u stavci C.1."&amp;A29&amp;"."</f>
        <v>Restauratorski radovi na profilaciji u kapitelnoj zoni pilastara na sjevernom i južnom zidu prostorije br. 1 (ulazni prostor) u prizemlju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profilacije iznosi cca 13,5 m. Profilirani kapiteli imaju ukupno 51 obrat (promjenu smjera) i 18 sudara. Profilacija ima 8 rubova i 3 krivine. Razvijena širina profilacije je cca 40 cm. Sve ostalo kao u stavci C.1.7.</v>
      </c>
      <c r="C69" s="88"/>
      <c r="D69" s="529"/>
      <c r="E69" s="564"/>
      <c r="F69" s="529"/>
    </row>
    <row r="70" spans="1:6" s="524" customFormat="1">
      <c r="A70" s="528"/>
      <c r="B70" s="215"/>
      <c r="C70" s="88" t="s">
        <v>42</v>
      </c>
      <c r="D70" s="529">
        <v>114</v>
      </c>
      <c r="E70" s="56"/>
      <c r="F70" s="529">
        <f>ROUND(D70*E70,2)</f>
        <v>0</v>
      </c>
    </row>
    <row r="71" spans="1:6" s="524" customFormat="1">
      <c r="A71" s="528"/>
      <c r="B71" s="177"/>
      <c r="C71" s="88"/>
      <c r="D71" s="529"/>
      <c r="E71" s="56"/>
      <c r="F71" s="529"/>
    </row>
    <row r="72" spans="1:6" s="524" customFormat="1" ht="134.25" customHeight="1">
      <c r="A72" s="217">
        <f>A69+1</f>
        <v>21</v>
      </c>
      <c r="B72" s="528" t="str">
        <f>"Restauratorski radovi na profilaciji u zoni baze pilastara na sjevernom i južnom zidu prostorije br. 1 (ulazni prostor) u prizemlju palače. Radovi se sastoje od pažljivog čišćenja profilacije od višeslojnog naliča do "&amp;"originalne forme i nadopune oštećenja (kiparske rekonstrukcije) štuko masom (vapneni mort omjera 1:3 s dodatkom mramornog brašna) ili industrijskom bescementnom žbukom na bazi vapna. Ukupna stvarna "&amp;"duljina profilacije iznosi cca 11 m. Profilirane baze imaju ukupno 34 obrata (promjene smjera) i 18 sudara. Profilacija ima 5 rubova i 1 krivinu. Razvijena širina profilacije je cca 15 cm. Sve ostalo kao u stavci C.1."&amp;A29&amp;"."</f>
        <v>Restauratorski radovi na profilaciji u zoni baze pilastara na sjevernom i južnom zidu prostorije br. 1 (ulazni prostor) u prizemlju palače. Radovi se sastoje od pažljivog čišćenja profilacije od višeslojnog naliča do originalne forme i nadopune oštećenja (kiparske rekonstrukcije) štuko masom (vapneni mort omjera 1:3 s dodatkom mramornog brašna) ili industrijskom bescementnom žbukom na bazi vapna. Ukupna stvarna duljina profilacije iznosi cca 11 m. Profilirane baze imaju ukupno 34 obrata (promjene smjera) i 18 sudara. Profilacija ima 5 rubova i 1 krivinu. Razvijena širina profilacije je cca 15 cm. Sve ostalo kao u stavci C.1.7.</v>
      </c>
      <c r="C72" s="88"/>
      <c r="D72" s="529"/>
      <c r="E72" s="564"/>
      <c r="F72" s="529"/>
    </row>
    <row r="73" spans="1:6" s="524" customFormat="1">
      <c r="A73" s="528"/>
      <c r="B73" s="215"/>
      <c r="C73" s="88" t="s">
        <v>42</v>
      </c>
      <c r="D73" s="529">
        <v>42</v>
      </c>
      <c r="E73" s="56"/>
      <c r="F73" s="529">
        <f>ROUND(D73*E73,2)</f>
        <v>0</v>
      </c>
    </row>
    <row r="74" spans="1:6" s="524" customFormat="1">
      <c r="A74" s="528"/>
      <c r="B74" s="177"/>
      <c r="C74" s="88"/>
      <c r="D74" s="529"/>
      <c r="E74" s="56"/>
      <c r="F74" s="529"/>
    </row>
    <row r="75" spans="1:6" s="524" customFormat="1" ht="161.25" customHeight="1">
      <c r="A75" s="217">
        <f>A72+1</f>
        <v>22</v>
      </c>
      <c r="B75" s="528" t="str">
        <f>"Restauratorski radovi na izbočenoj traci po rubovima svoda iznad donjeg kraka sjevernog stubišta (P 10) palače. Radovi se sastoje od pažljivog čišćenja trake od višeslojnog naliča do originalne forme i nadopune "&amp;"oštećenja (kiparske rekonstrukcije) štuko masom (vapneni mort omjera 1:3 s dodatkom mramornog brašna) ili industrijskom bescementnom žbukom na bazi vapna. Čistit će se traka te zona lijevo i desno od trake "&amp;"širine 10-tak cm sa svake strane. Ukupna stvarna duljina trake iznosi cca 12,5 m. Traka ima ukupno 4 obrata (promjene smjera). Istak trake ima 4 ruba. Širina trake je cca 12 cm, istaknuta je 2-3 cm, a razvijena "&amp;"širina čišćene zone cca 40 cm. U iskazu površine uključen je dodatak za obrate. Sve ostalo kao u stavci C.1."&amp;A29&amp;"."</f>
        <v>Restauratorski radovi na izbočenoj traci po rubovima svoda iznad donjeg kraka sjevernog stubišta (P 10) palače. Radovi se sastoje od pažljivog čišćenja trake od višeslojnog naliča do originalne forme i nadopune oštećenja (kiparske rekonstrukcije) štuko masom (vapneni mort omjera 1:3 s dodatkom mramornog brašna) ili industrijskom bescementnom žbukom na bazi vapna. Čistit će se traka te zona lijevo i desno od trake širine 10-tak cm sa svake strane. Ukupna stvarna duljina trake iznosi cca 12,5 m. Traka ima ukupno 4 obrata (promjene smjera). Istak trake ima 4 ruba. Širina trake je cca 12 cm, istaknuta je 2-3 cm, a razvijena širina čišćene zone cca 40 cm. U iskazu površine uključen je dodatak za obrate. Sve ostalo kao u stavci C.1.7.</v>
      </c>
      <c r="C75" s="88"/>
      <c r="D75" s="529"/>
      <c r="E75" s="564"/>
      <c r="F75" s="529"/>
    </row>
    <row r="76" spans="1:6" s="524" customFormat="1">
      <c r="A76" s="528"/>
      <c r="B76" s="215"/>
      <c r="C76" s="88" t="s">
        <v>42</v>
      </c>
      <c r="D76" s="529">
        <v>18</v>
      </c>
      <c r="E76" s="56"/>
      <c r="F76" s="529">
        <f>ROUND(D76*E76,2)</f>
        <v>0</v>
      </c>
    </row>
    <row r="77" spans="1:6" s="524" customFormat="1">
      <c r="A77" s="528"/>
      <c r="B77" s="177"/>
      <c r="C77" s="88"/>
      <c r="D77" s="529"/>
      <c r="E77" s="56"/>
      <c r="F77" s="529"/>
    </row>
    <row r="78" spans="1:6" s="524" customFormat="1" ht="282" customHeight="1">
      <c r="A78" s="217">
        <f>A75+1</f>
        <v>23</v>
      </c>
      <c r="B78" s="528" t="str">
        <f>"Restauratorski radovi na ukrasnim školjkama koje se nalaze u kružnim nišama iznad sjevernog i južnog stubišta palače te u polukružnoj niši u zidu sjevernog stubišta. Školjke su izvedene reljefno kao štukatura u "&amp;"žbuci. Prvo treba pažljivo skalpelom očistiti školjke od višeslojnog naliča do originalne forme. Potom treba utvrditi oštećenja, posebno dublje pukotine. Njih treba injektirati injekcionom masom (kazeinsko-vapnenom "&amp;"ili industrijskom na bazi vapna). Prije toga treba učiniti probe injektiranja da se utvrde dimenzije pukotina, posebno njihova dubina. Nakon injektiranja će se izvesti dopune oštećenja zida i štukaturnog ukrasa ("&amp;"kiparska rekonstrukcija) štuko masom (vapneni mort omjera 1:3 s dodatkom mramornog brašna) ili industrijskom bescementnom žbukom na bazi vapna. Ako su oštećenja veća, prije rekonstrukcije treba postaviti "&amp;"bakrenu armaturnu mrežu, što je također uključeno u stavku. Površinu završno zagladiti prema originalu. Dimenzije manje školjke u zidu sjevernog stubišta su cca 75 x 35 x 75 cm (širina niše x dubina niše x visina "&amp;"školjke), visina niše je cca 150 cm. Dimenzije školjke iznad sjevernog stubišta su cca 196 x 65 x 140 cm, visina niše je cca 170 cm. Dimenzije školjke iznad južnog stubišta su cca 215 x 70 x 205 cm. Obračun po komadu. Sve ostalo kao u stavci C.1."&amp;A29&amp;"."</f>
        <v>Restauratorski radovi na ukrasnim školjkama koje se nalaze u kružnim nišama iznad sjevernog i južnog stubišta palače te u polukružnoj niši u zidu sjevernog stubišta. Školjke su izvedene reljefno kao štukatura u žbuci. Prvo treba pažljivo skalpelom očistiti školjke od višeslojnog naliča do originalne forme. Potom treba utvrditi oštećenja, posebno dublje pukotine. Njih treba injektirati injekcionom masom (kazeinsko-vapnenom ili industrijskom na bazi vapna). Prije toga treba učiniti probe injektiranja da se utvrde dimenzije pukotina, posebno njihova dubina. Nakon injektiranja će se izvesti dopune oštećenja zida i štukaturnog ukrasa (kiparska rekonstrukcija) štuko masom (vapneni mort omjera 1:3 s dodatkom mramornog brašna) ili industrijskom bescementnom žbukom na bazi vapna. Ako su oštećenja veća, prije rekonstrukcije treba postaviti bakrenu armaturnu mrežu, što je također uključeno u stavku. Površinu završno zagladiti prema originalu. Dimenzije manje školjke u zidu sjevernog stubišta su cca 75 x 35 x 75 cm (širina niše x dubina niše x visina školjke), visina niše je cca 150 cm. Dimenzije školjke iznad sjevernog stubišta su cca 196 x 65 x 140 cm, visina niše je cca 170 cm. Dimenzije školjke iznad južnog stubišta su cca 215 x 70 x 205 cm. Obračun po komadu. Sve ostalo kao u stavci C.1.7.</v>
      </c>
      <c r="C78" s="88"/>
      <c r="D78" s="529"/>
      <c r="E78" s="564"/>
      <c r="F78" s="529"/>
    </row>
    <row r="79" spans="1:6" s="524" customFormat="1">
      <c r="A79" s="528"/>
      <c r="B79" s="528" t="s">
        <v>692</v>
      </c>
      <c r="C79" s="88" t="s">
        <v>44</v>
      </c>
      <c r="D79" s="529">
        <v>1</v>
      </c>
      <c r="E79" s="56"/>
      <c r="F79" s="529">
        <f>ROUND(D79*E79,2)</f>
        <v>0</v>
      </c>
    </row>
    <row r="80" spans="1:6" s="524" customFormat="1">
      <c r="A80" s="528"/>
      <c r="B80" s="528" t="s">
        <v>693</v>
      </c>
      <c r="C80" s="88" t="s">
        <v>44</v>
      </c>
      <c r="D80" s="529">
        <v>1</v>
      </c>
      <c r="E80" s="56"/>
      <c r="F80" s="529">
        <f t="shared" ref="F80:F81" si="0">ROUND(D80*E80,2)</f>
        <v>0</v>
      </c>
    </row>
    <row r="81" spans="1:6" s="524" customFormat="1">
      <c r="A81" s="528"/>
      <c r="B81" s="528" t="s">
        <v>694</v>
      </c>
      <c r="C81" s="88" t="s">
        <v>44</v>
      </c>
      <c r="D81" s="529">
        <v>1</v>
      </c>
      <c r="E81" s="56"/>
      <c r="F81" s="529">
        <f t="shared" si="0"/>
        <v>0</v>
      </c>
    </row>
    <row r="82" spans="1:6" s="524" customFormat="1">
      <c r="A82" s="528"/>
      <c r="B82" s="177"/>
      <c r="C82" s="88"/>
      <c r="D82" s="529"/>
      <c r="E82" s="56"/>
      <c r="F82" s="529"/>
    </row>
    <row r="83" spans="1:6" s="524" customFormat="1" ht="291" customHeight="1">
      <c r="A83" s="217">
        <f>A78+1</f>
        <v>24</v>
      </c>
      <c r="B83" s="528" t="str">
        <f>"Restauratorski radovi na oštećenim dijelovima glavnog (istočnog) pročelja. Prije radova treba detaljno (sa skele) pregledati cijelo pročelje i označiti sve oštećene dijelove (ljuštenje boje, osipanje žbuke, oštećenja od "&amp;"vlage, pukotine). Na tim mjestima će se žbuka pažljivo ručno obiti, sljubnice će se očistiti i ispuhati od sipljivog materijala, pažljivo isprati vodom pod pritiskom, zatim fugirati i ponovno žbukati. Fugiranje i žbukanje "&amp;"izvesti industrijskom bescementnom žbukom na bazi vapna. Pukotine treba injektirati rjeđom masom žbuke na bazi vapna. Prije toga treba učiniti probe injektiranja da se utvrde dimenzije pukotina, posebno "&amp;"njihova dubina. Žbukanje će se izvoditi u dva sloja. Prvi je grublji podložni sloj, a završni se izvodi finijom žbukom. Završnim slojem se trebaju formirati ukrasi na pročelju prema postojećem (kiparska rekonstrukcija). "&amp;"Spojeve s postojećom žbukom treba izvesti pažljivo, jednake debljine, uz pažljivo pripasivanje, istih dimenzija i profilacija.  Ako su oštećenja veća, prije rekonstrukcije treba postaviti bakrenu armaturnu mrežu, što je "&amp;"također uključeno u stavku. Površinu završno zagladiti prema originalu. Obračun po mjestu oštećenja, bez obzira na dimenzije, koje mogu biti do približno 2 m2. Obračun injektiranja po broju rupa za injektiranje. Sve ostalo kao u stavci C.1."&amp;A29&amp;"."</f>
        <v>Restauratorski radovi na oštećenim dijelovima glavnog (istočnog) pročelja. Prije radova treba detaljno (sa skele) pregledati cijelo pročelje i označiti sve oštećene dijelove (ljuštenje boje, osipanje žbuke, oštećenja od vlage, pukotine). Na tim mjestima će se žbuka pažljivo ručno obiti, sljubnice će se očistiti i ispuhati od sipljivog materijala, pažljivo isprati vodom pod pritiskom, zatim fugirati i ponovno žbukati. Fugiranje i žbukanje izvesti industrijskom bescementnom žbukom na bazi vapna. Pukotine treba injektirati rjeđom masom žbuke na bazi vapna. Prije toga treba učiniti probe injektiranja da se utvrde dimenzije pukotina, posebno njihova dubina. Žbukanje će se izvoditi u dva sloja. Prvi je grublji podložni sloj, a završni se izvodi finijom žbukom. Završnim slojem se trebaju formirati ukrasi na pročelju prema postojećem (kiparska rekonstrukcija). Spojeve s postojećom žbukom treba izvesti pažljivo, jednake debljine, uz pažljivo pripasivanje, istih dimenzija i profilacija.  Ako su oštećenja veća, prije rekonstrukcije treba postaviti bakrenu armaturnu mrežu, što je također uključeno u stavku. Površinu završno zagladiti prema originalu. Obračun po mjestu oštećenja, bez obzira na dimenzije, koje mogu biti do približno 2 m2. Obračun injektiranja po broju rupa za injektiranje. Sve ostalo kao u stavci C.1.7.</v>
      </c>
      <c r="C83" s="88"/>
      <c r="D83" s="529"/>
      <c r="E83" s="564"/>
      <c r="F83" s="529"/>
    </row>
    <row r="84" spans="1:6" s="524" customFormat="1">
      <c r="A84" s="528"/>
      <c r="B84" s="528" t="s">
        <v>700</v>
      </c>
      <c r="C84" s="32" t="s">
        <v>44</v>
      </c>
      <c r="D84" s="529">
        <v>50</v>
      </c>
      <c r="E84" s="56"/>
      <c r="F84" s="529">
        <f>ROUND(D84*E84,2)</f>
        <v>0</v>
      </c>
    </row>
    <row r="85" spans="1:6" s="524" customFormat="1" ht="16.5" customHeight="1">
      <c r="A85" s="528"/>
      <c r="B85" s="528" t="s">
        <v>704</v>
      </c>
      <c r="C85" s="32" t="s">
        <v>44</v>
      </c>
      <c r="D85" s="529">
        <v>50</v>
      </c>
      <c r="E85" s="56"/>
      <c r="F85" s="529">
        <f t="shared" ref="F85:F88" si="1">ROUND(D85*E85,2)</f>
        <v>0</v>
      </c>
    </row>
    <row r="86" spans="1:6" s="524" customFormat="1">
      <c r="A86" s="528"/>
      <c r="B86" s="528" t="s">
        <v>701</v>
      </c>
      <c r="C86" s="32" t="s">
        <v>44</v>
      </c>
      <c r="D86" s="529">
        <v>50</v>
      </c>
      <c r="E86" s="56"/>
      <c r="F86" s="529">
        <f t="shared" si="1"/>
        <v>0</v>
      </c>
    </row>
    <row r="87" spans="1:6" s="524" customFormat="1">
      <c r="A87" s="528"/>
      <c r="B87" s="528" t="s">
        <v>702</v>
      </c>
      <c r="C87" s="32" t="s">
        <v>44</v>
      </c>
      <c r="D87" s="529">
        <v>50</v>
      </c>
      <c r="E87" s="56"/>
      <c r="F87" s="529">
        <f t="shared" si="1"/>
        <v>0</v>
      </c>
    </row>
    <row r="88" spans="1:6" s="524" customFormat="1">
      <c r="A88" s="528"/>
      <c r="B88" s="528" t="s">
        <v>703</v>
      </c>
      <c r="C88" s="32" t="s">
        <v>44</v>
      </c>
      <c r="D88" s="529">
        <v>50</v>
      </c>
      <c r="E88" s="56"/>
      <c r="F88" s="529">
        <f t="shared" si="1"/>
        <v>0</v>
      </c>
    </row>
    <row r="89" spans="1:6" s="524" customFormat="1">
      <c r="A89" s="528"/>
      <c r="B89" s="177"/>
      <c r="C89" s="88"/>
      <c r="D89" s="529"/>
      <c r="E89" s="56"/>
      <c r="F89" s="529"/>
    </row>
    <row r="90" spans="1:6" s="6" customFormat="1" ht="144">
      <c r="A90" s="217">
        <f>A83+1</f>
        <v>25</v>
      </c>
      <c r="B90" s="528" t="s">
        <v>810</v>
      </c>
      <c r="D90" s="174"/>
      <c r="E90" s="467"/>
      <c r="F90" s="174"/>
    </row>
    <row r="91" spans="1:6" s="582" customFormat="1">
      <c r="A91" s="605"/>
      <c r="B91" s="606"/>
      <c r="C91" s="32" t="s">
        <v>42</v>
      </c>
      <c r="D91" s="529">
        <v>1850</v>
      </c>
      <c r="E91" s="56"/>
      <c r="F91" s="529">
        <f>ROUND(D91*E91,2)</f>
        <v>0</v>
      </c>
    </row>
    <row r="92" spans="1:6" s="6" customFormat="1">
      <c r="A92" s="311"/>
      <c r="B92" s="312"/>
      <c r="D92" s="174"/>
      <c r="E92" s="579"/>
      <c r="F92" s="579"/>
    </row>
    <row r="93" spans="1:6" s="33" customFormat="1" ht="12.75">
      <c r="A93" s="171"/>
      <c r="B93" s="177"/>
      <c r="C93" s="369"/>
      <c r="D93" s="529"/>
      <c r="E93" s="32"/>
      <c r="F93" s="32"/>
    </row>
    <row r="94" spans="1:6" ht="12.75">
      <c r="A94" s="213" t="s">
        <v>170</v>
      </c>
      <c r="B94" s="665" t="s">
        <v>698</v>
      </c>
      <c r="C94" s="665"/>
      <c r="D94" s="665"/>
      <c r="E94" s="565"/>
      <c r="F94" s="565">
        <f>SUM(F7:F91)</f>
        <v>0</v>
      </c>
    </row>
  </sheetData>
  <sheetProtection algorithmName="SHA-512" hashValue="TBvgWYry+HR+WOPHfhrcAFdBRn5zfLWAuLwrnhceX8/lPmwkfwdBKIYmaoG0HVT06n2TKpayO3lIw/Tql7aqHw==" saltValue="02FR0ZkV2xah/cJAxbMIXg==" spinCount="100000" sheet="1" objects="1" scenarios="1"/>
  <mergeCells count="2">
    <mergeCell ref="B94:D94"/>
    <mergeCell ref="B1:D1"/>
  </mergeCells>
  <pageMargins left="0.70729166666666665" right="0.70866141732283472" top="0.82677165354330717" bottom="0.9055118110236221" header="0.31496062992125984" footer="0.31496062992125984"/>
  <pageSetup paperSize="9" fitToHeight="0" orientation="portrait" r:id="rId1"/>
  <headerFooter>
    <oddHeader>&amp;L&amp;"-,Uobičajeno"&amp;K01+042INVESTITOR: HRVATSKI POVIJESNI MUZEJ
GRAĐEVINA: Palača Vojković-Oršić-Kulmer-Rauch, Matoševa 9, Zagreb&amp;R&amp;"-,Uobičajeno"&amp;K01+043PROJEKT OBNOVE KONSTRUKCIJE ZGRADE - Z.O.P. 01/22
T R O Š K O V N I K</oddHeader>
    <oddFooter>&amp;L&amp;"-,Uobičajeno"&amp;K01+043
Glavni projektant: Martina Vujasinović, mag. ind. aedif.
INTRADOS PROJEKT d.o.o., Zagreb, ožujak 2022.&amp;R&amp;"-,Uobičajeno"&amp;K01+044str.: C 1.&amp;P</oddFooter>
  </headerFooter>
  <rowBreaks count="7" manualBreakCount="7">
    <brk id="18" max="16383" man="1"/>
    <brk id="27" max="16383" man="1"/>
    <brk id="37" max="16383" man="1"/>
    <brk id="49" max="16383" man="1"/>
    <brk id="61" max="16383" man="1"/>
    <brk id="73" max="16383" man="1"/>
    <brk id="8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131"/>
  <sheetViews>
    <sheetView view="pageBreakPreview" zoomScaleNormal="100" zoomScaleSheetLayoutView="100" zoomScalePageLayoutView="85" workbookViewId="0">
      <selection activeCell="E33" sqref="E33"/>
    </sheetView>
  </sheetViews>
  <sheetFormatPr defaultColWidth="10" defaultRowHeight="12"/>
  <cols>
    <col min="1" max="1" width="8.28515625" style="18" customWidth="1"/>
    <col min="2" max="2" width="45.7109375" style="177" customWidth="1"/>
    <col min="3" max="3" width="6.85546875" style="209" customWidth="1"/>
    <col min="4" max="4" width="10.42578125" style="18" customWidth="1"/>
    <col min="5" max="5" width="12" style="28" customWidth="1"/>
    <col min="6" max="6" width="14.28515625" style="18" customWidth="1"/>
    <col min="7" max="16384" width="10" style="18"/>
  </cols>
  <sheetData>
    <row r="1" spans="1:6">
      <c r="A1" s="206"/>
      <c r="B1" s="36"/>
      <c r="C1" s="207"/>
      <c r="D1" s="206"/>
      <c r="F1" s="206"/>
    </row>
    <row r="2" spans="1:6" s="33" customFormat="1" ht="12.75">
      <c r="A2" s="201" t="s">
        <v>195</v>
      </c>
      <c r="B2" s="175" t="s">
        <v>224</v>
      </c>
      <c r="C2" s="175"/>
      <c r="E2" s="28"/>
    </row>
    <row r="3" spans="1:6">
      <c r="A3" s="208"/>
    </row>
    <row r="4" spans="1:6">
      <c r="A4" s="21" t="s">
        <v>355</v>
      </c>
      <c r="B4" s="21" t="s">
        <v>351</v>
      </c>
      <c r="C4" s="21" t="s">
        <v>356</v>
      </c>
      <c r="D4" s="23" t="s">
        <v>352</v>
      </c>
      <c r="E4" s="23" t="s">
        <v>353</v>
      </c>
      <c r="F4" s="23" t="s">
        <v>354</v>
      </c>
    </row>
    <row r="5" spans="1:6">
      <c r="A5" s="208"/>
    </row>
    <row r="6" spans="1:6" s="212" customFormat="1" ht="60">
      <c r="A6" s="216">
        <v>1</v>
      </c>
      <c r="B6" s="132" t="s">
        <v>617</v>
      </c>
      <c r="C6" s="210"/>
      <c r="D6" s="211"/>
      <c r="E6" s="527"/>
    </row>
    <row r="7" spans="1:6" s="524" customFormat="1">
      <c r="A7" s="530"/>
      <c r="B7" s="528"/>
      <c r="C7" s="93" t="s">
        <v>616</v>
      </c>
      <c r="D7" s="526">
        <v>1</v>
      </c>
      <c r="E7" s="527"/>
      <c r="F7" s="526">
        <f>ROUND(D7*E7,2)</f>
        <v>0</v>
      </c>
    </row>
    <row r="8" spans="1:6" s="524" customFormat="1">
      <c r="B8" s="528"/>
      <c r="C8" s="93"/>
      <c r="D8" s="526"/>
      <c r="E8" s="527"/>
      <c r="F8" s="526"/>
    </row>
    <row r="9" spans="1:6">
      <c r="A9" s="208"/>
      <c r="B9" s="399" t="s">
        <v>736</v>
      </c>
      <c r="C9" s="93"/>
      <c r="E9" s="527"/>
    </row>
    <row r="10" spans="1:6">
      <c r="A10" s="208"/>
      <c r="C10" s="93"/>
      <c r="E10" s="527"/>
    </row>
    <row r="11" spans="1:6" s="8" customFormat="1" ht="48">
      <c r="A11" s="216">
        <f>A6+1</f>
        <v>2</v>
      </c>
      <c r="B11" s="528" t="s">
        <v>751</v>
      </c>
      <c r="C11" s="603"/>
      <c r="D11" s="578"/>
      <c r="E11" s="455"/>
      <c r="F11" s="579"/>
    </row>
    <row r="12" spans="1:6" s="8" customFormat="1" ht="120">
      <c r="A12" s="577"/>
      <c r="B12" s="528" t="s">
        <v>752</v>
      </c>
      <c r="C12" s="603"/>
      <c r="D12" s="578"/>
      <c r="E12" s="455"/>
      <c r="F12" s="5"/>
    </row>
    <row r="13" spans="1:6" s="582" customFormat="1" ht="13.5">
      <c r="A13" s="580"/>
      <c r="B13" s="581"/>
      <c r="C13" s="93" t="s">
        <v>44</v>
      </c>
      <c r="D13" s="526">
        <v>5</v>
      </c>
      <c r="E13" s="26"/>
      <c r="F13" s="526">
        <f>ROUND(D13*E13,2)</f>
        <v>0</v>
      </c>
    </row>
    <row r="14" spans="1:6" s="8" customFormat="1" ht="120">
      <c r="A14" s="5"/>
      <c r="B14" s="528" t="s">
        <v>753</v>
      </c>
      <c r="C14" s="93"/>
      <c r="D14" s="526"/>
      <c r="E14" s="26"/>
      <c r="F14" s="526"/>
    </row>
    <row r="15" spans="1:6" s="582" customFormat="1">
      <c r="A15" s="581"/>
      <c r="B15" s="581"/>
      <c r="C15" s="93" t="s">
        <v>44</v>
      </c>
      <c r="D15" s="526">
        <v>5</v>
      </c>
      <c r="E15" s="26"/>
      <c r="F15" s="526">
        <f>ROUND(D15*E15,2)</f>
        <v>0</v>
      </c>
    </row>
    <row r="16" spans="1:6" s="8" customFormat="1">
      <c r="A16" s="5"/>
      <c r="B16" s="473"/>
      <c r="C16" s="93"/>
      <c r="D16" s="526"/>
      <c r="E16" s="26"/>
      <c r="F16" s="526"/>
    </row>
    <row r="17" spans="1:6" s="8" customFormat="1" ht="135.75" customHeight="1">
      <c r="A17" s="216">
        <f>A11+1</f>
        <v>3</v>
      </c>
      <c r="B17" s="528" t="s">
        <v>755</v>
      </c>
      <c r="C17" s="583"/>
      <c r="D17" s="578"/>
      <c r="E17" s="26"/>
      <c r="F17" s="5"/>
    </row>
    <row r="18" spans="1:6" s="582" customFormat="1">
      <c r="A18" s="581"/>
      <c r="B18" s="585"/>
      <c r="C18" s="93" t="s">
        <v>42</v>
      </c>
      <c r="D18" s="526">
        <v>100</v>
      </c>
      <c r="E18" s="26"/>
      <c r="F18" s="526">
        <f>ROUND(D18*E18,2)</f>
        <v>0</v>
      </c>
    </row>
    <row r="19" spans="1:6" s="8" customFormat="1">
      <c r="A19" s="5"/>
      <c r="B19" s="584"/>
      <c r="C19" s="93"/>
      <c r="D19" s="526"/>
      <c r="E19" s="26"/>
      <c r="F19" s="526"/>
    </row>
    <row r="20" spans="1:6" s="8" customFormat="1" ht="108">
      <c r="A20" s="216">
        <f>A17+1</f>
        <v>4</v>
      </c>
      <c r="B20" s="528" t="s">
        <v>764</v>
      </c>
      <c r="C20" s="583"/>
      <c r="D20" s="578"/>
      <c r="E20" s="26"/>
      <c r="F20" s="5"/>
    </row>
    <row r="21" spans="1:6" s="582" customFormat="1">
      <c r="A21" s="581"/>
      <c r="B21" s="585"/>
      <c r="C21" s="93" t="s">
        <v>42</v>
      </c>
      <c r="D21" s="526">
        <v>100</v>
      </c>
      <c r="E21" s="26"/>
      <c r="F21" s="526">
        <f>ROUND(D21*E21,2)</f>
        <v>0</v>
      </c>
    </row>
    <row r="22" spans="1:6" s="8" customFormat="1">
      <c r="A22" s="5"/>
      <c r="B22" s="584"/>
      <c r="C22" s="93"/>
      <c r="D22" s="526"/>
      <c r="E22" s="26"/>
      <c r="F22" s="526"/>
    </row>
    <row r="23" spans="1:6" s="8" customFormat="1" ht="97.5" customHeight="1">
      <c r="A23" s="216">
        <f>A20+1</f>
        <v>5</v>
      </c>
      <c r="B23" s="528" t="s">
        <v>754</v>
      </c>
      <c r="C23" s="93"/>
      <c r="D23" s="526"/>
      <c r="E23" s="26"/>
      <c r="F23" s="526"/>
    </row>
    <row r="24" spans="1:6" s="8" customFormat="1" ht="36">
      <c r="A24" s="577"/>
      <c r="B24" s="528" t="s">
        <v>756</v>
      </c>
      <c r="C24" s="93"/>
      <c r="D24" s="526"/>
      <c r="E24" s="26"/>
      <c r="F24" s="526"/>
    </row>
    <row r="25" spans="1:6" s="582" customFormat="1">
      <c r="A25" s="581"/>
      <c r="B25" s="585"/>
      <c r="C25" s="93" t="s">
        <v>42</v>
      </c>
      <c r="D25" s="526">
        <v>100</v>
      </c>
      <c r="E25" s="26"/>
      <c r="F25" s="526">
        <f>ROUND(D25*E25,2)</f>
        <v>0</v>
      </c>
    </row>
    <row r="26" spans="1:6" s="8" customFormat="1">
      <c r="A26" s="5"/>
      <c r="B26" s="584"/>
      <c r="C26" s="93"/>
      <c r="D26" s="578"/>
      <c r="E26" s="26"/>
      <c r="F26" s="526"/>
    </row>
    <row r="27" spans="1:6" s="212" customFormat="1" ht="180" customHeight="1">
      <c r="A27" s="216">
        <f>A23+1</f>
        <v>6</v>
      </c>
      <c r="B27" s="36" t="s">
        <v>765</v>
      </c>
      <c r="C27" s="93"/>
      <c r="D27" s="526"/>
      <c r="E27" s="527"/>
      <c r="F27" s="526"/>
    </row>
    <row r="28" spans="1:6">
      <c r="A28" s="171"/>
      <c r="B28" s="36"/>
      <c r="C28" s="93" t="s">
        <v>98</v>
      </c>
      <c r="D28" s="305">
        <v>1</v>
      </c>
      <c r="E28" s="527"/>
      <c r="F28" s="305">
        <f>ROUND(D28*E28,2)</f>
        <v>0</v>
      </c>
    </row>
    <row r="29" spans="1:6">
      <c r="B29" s="36"/>
      <c r="C29" s="93"/>
      <c r="E29" s="527"/>
    </row>
    <row r="30" spans="1:6" s="212" customFormat="1" ht="194.25" customHeight="1">
      <c r="A30" s="216">
        <f>A27+1</f>
        <v>7</v>
      </c>
      <c r="B30" s="36" t="s">
        <v>735</v>
      </c>
      <c r="C30" s="604"/>
      <c r="D30" s="211"/>
      <c r="E30" s="527"/>
    </row>
    <row r="31" spans="1:6">
      <c r="A31" s="171"/>
      <c r="B31" s="36"/>
      <c r="C31" s="93" t="s">
        <v>43</v>
      </c>
      <c r="D31" s="305">
        <v>0.85</v>
      </c>
      <c r="E31" s="527"/>
      <c r="F31" s="305">
        <f>ROUND(D31*E31,2)</f>
        <v>0</v>
      </c>
    </row>
    <row r="32" spans="1:6">
      <c r="B32" s="36"/>
      <c r="C32" s="93"/>
      <c r="E32" s="527"/>
    </row>
    <row r="33" spans="1:6" s="212" customFormat="1" ht="135.75" customHeight="1">
      <c r="A33" s="216">
        <f>A30+1</f>
        <v>8</v>
      </c>
      <c r="B33" s="36" t="s">
        <v>737</v>
      </c>
      <c r="C33" s="604"/>
      <c r="D33" s="211"/>
      <c r="E33" s="527"/>
    </row>
    <row r="34" spans="1:6">
      <c r="A34" s="171"/>
      <c r="B34" s="36" t="s">
        <v>738</v>
      </c>
      <c r="C34" s="93" t="s">
        <v>44</v>
      </c>
      <c r="D34" s="305">
        <v>2</v>
      </c>
      <c r="E34" s="527"/>
      <c r="F34" s="305">
        <f>ROUND(D34*E34,2)</f>
        <v>0</v>
      </c>
    </row>
    <row r="35" spans="1:6">
      <c r="A35" s="171"/>
      <c r="B35" s="36" t="s">
        <v>739</v>
      </c>
      <c r="C35" s="93" t="s">
        <v>44</v>
      </c>
      <c r="D35" s="305">
        <v>2</v>
      </c>
      <c r="E35" s="527"/>
      <c r="F35" s="305">
        <f>ROUND(D35*E35,2)</f>
        <v>0</v>
      </c>
    </row>
    <row r="36" spans="1:6" s="524" customFormat="1">
      <c r="A36" s="530"/>
      <c r="B36" s="528" t="s">
        <v>740</v>
      </c>
      <c r="C36" s="93" t="s">
        <v>44</v>
      </c>
      <c r="D36" s="526">
        <v>2</v>
      </c>
      <c r="E36" s="527"/>
      <c r="F36" s="526">
        <f t="shared" ref="F36:F39" si="0">ROUND(D36*E36,2)</f>
        <v>0</v>
      </c>
    </row>
    <row r="37" spans="1:6" s="524" customFormat="1">
      <c r="A37" s="530"/>
      <c r="B37" s="528"/>
      <c r="C37" s="93"/>
      <c r="D37" s="526"/>
      <c r="E37" s="527"/>
      <c r="F37" s="526"/>
    </row>
    <row r="38" spans="1:6" s="524" customFormat="1">
      <c r="A38" s="530"/>
      <c r="B38" s="528" t="s">
        <v>741</v>
      </c>
      <c r="C38" s="93" t="s">
        <v>44</v>
      </c>
      <c r="D38" s="526">
        <v>4</v>
      </c>
      <c r="E38" s="527"/>
      <c r="F38" s="526">
        <f t="shared" si="0"/>
        <v>0</v>
      </c>
    </row>
    <row r="39" spans="1:6" s="524" customFormat="1">
      <c r="A39" s="530"/>
      <c r="B39" s="528" t="s">
        <v>742</v>
      </c>
      <c r="C39" s="93" t="s">
        <v>44</v>
      </c>
      <c r="D39" s="526">
        <v>2</v>
      </c>
      <c r="E39" s="527"/>
      <c r="F39" s="526">
        <f t="shared" si="0"/>
        <v>0</v>
      </c>
    </row>
    <row r="40" spans="1:6">
      <c r="B40" s="36"/>
      <c r="C40" s="93"/>
      <c r="E40" s="527"/>
    </row>
    <row r="41" spans="1:6" s="212" customFormat="1" ht="65.25" customHeight="1">
      <c r="A41" s="472">
        <f>A33+1</f>
        <v>9</v>
      </c>
      <c r="B41" s="218" t="s">
        <v>807</v>
      </c>
      <c r="C41" s="604"/>
      <c r="D41" s="211"/>
      <c r="E41" s="527"/>
    </row>
    <row r="42" spans="1:6">
      <c r="A42" s="171"/>
      <c r="B42" s="218"/>
      <c r="C42" s="93" t="s">
        <v>44</v>
      </c>
      <c r="D42" s="305">
        <v>2</v>
      </c>
      <c r="E42" s="527"/>
      <c r="F42" s="305">
        <f>ROUND(D42*E42,2)</f>
        <v>0</v>
      </c>
    </row>
    <row r="43" spans="1:6">
      <c r="B43" s="36"/>
      <c r="C43" s="93"/>
      <c r="E43" s="527"/>
    </row>
    <row r="44" spans="1:6" s="8" customFormat="1" ht="132">
      <c r="A44" s="472">
        <f>A41+1</f>
        <v>10</v>
      </c>
      <c r="B44" s="528" t="s">
        <v>757</v>
      </c>
      <c r="C44" s="93"/>
      <c r="D44" s="526"/>
      <c r="E44" s="26"/>
      <c r="F44" s="526"/>
    </row>
    <row r="45" spans="1:6" s="8" customFormat="1">
      <c r="A45" s="5"/>
      <c r="B45" s="528"/>
      <c r="C45" s="93" t="s">
        <v>98</v>
      </c>
      <c r="D45" s="526">
        <v>1</v>
      </c>
      <c r="E45" s="26"/>
      <c r="F45" s="526">
        <f>ROUND(D45*E45,2)</f>
        <v>0</v>
      </c>
    </row>
    <row r="46" spans="1:6" s="8" customFormat="1">
      <c r="A46" s="5"/>
      <c r="B46" s="528"/>
      <c r="C46" s="93"/>
      <c r="D46" s="526"/>
      <c r="E46" s="26"/>
      <c r="F46" s="526"/>
    </row>
    <row r="47" spans="1:6" s="8" customFormat="1" ht="75" customHeight="1">
      <c r="A47" s="472">
        <f>A44+1</f>
        <v>11</v>
      </c>
      <c r="B47" s="528" t="s">
        <v>758</v>
      </c>
      <c r="C47" s="93"/>
      <c r="D47" s="526"/>
      <c r="E47" s="26"/>
      <c r="F47" s="526"/>
    </row>
    <row r="48" spans="1:6" s="8" customFormat="1">
      <c r="A48" s="5"/>
      <c r="B48" s="528"/>
      <c r="C48" s="93" t="s">
        <v>98</v>
      </c>
      <c r="D48" s="526">
        <v>1</v>
      </c>
      <c r="E48" s="26"/>
      <c r="F48" s="526">
        <f>ROUND(D48*E48,2)</f>
        <v>0</v>
      </c>
    </row>
    <row r="49" spans="1:6" s="8" customFormat="1">
      <c r="A49" s="5"/>
      <c r="B49" s="528"/>
      <c r="C49" s="93"/>
      <c r="D49" s="526"/>
      <c r="E49" s="26"/>
      <c r="F49" s="526"/>
    </row>
    <row r="50" spans="1:6" s="8" customFormat="1" ht="108">
      <c r="A50" s="472">
        <f>A47+1</f>
        <v>12</v>
      </c>
      <c r="B50" s="528" t="s">
        <v>811</v>
      </c>
      <c r="C50" s="93"/>
      <c r="D50" s="526"/>
      <c r="E50" s="26"/>
      <c r="F50" s="526"/>
    </row>
    <row r="51" spans="1:6" s="8" customFormat="1">
      <c r="A51" s="5"/>
      <c r="B51" s="584"/>
      <c r="C51" s="93" t="s">
        <v>98</v>
      </c>
      <c r="D51" s="526">
        <v>1</v>
      </c>
      <c r="E51" s="26"/>
      <c r="F51" s="526">
        <f>ROUND(D51*E51,2)</f>
        <v>0</v>
      </c>
    </row>
    <row r="52" spans="1:6" s="8" customFormat="1">
      <c r="A52" s="5"/>
      <c r="B52" s="584"/>
      <c r="C52" s="93"/>
      <c r="D52" s="526"/>
      <c r="E52" s="26"/>
      <c r="F52" s="526"/>
    </row>
    <row r="53" spans="1:6" s="212" customFormat="1" ht="123" customHeight="1">
      <c r="A53" s="472">
        <f>A50+1</f>
        <v>13</v>
      </c>
      <c r="B53" s="215" t="s">
        <v>585</v>
      </c>
      <c r="C53" s="93"/>
      <c r="D53" s="211"/>
      <c r="E53" s="527"/>
      <c r="F53" s="526"/>
    </row>
    <row r="54" spans="1:6">
      <c r="A54" s="171"/>
      <c r="B54" s="36"/>
      <c r="C54" s="93" t="s">
        <v>98</v>
      </c>
      <c r="D54" s="305">
        <v>1</v>
      </c>
      <c r="E54" s="527"/>
      <c r="F54" s="305">
        <f>ROUND(D54*E54,2)</f>
        <v>0</v>
      </c>
    </row>
    <row r="55" spans="1:6">
      <c r="B55" s="36"/>
      <c r="C55" s="93"/>
      <c r="E55" s="527"/>
    </row>
    <row r="56" spans="1:6" s="212" customFormat="1" ht="62.45" customHeight="1">
      <c r="A56" s="472">
        <f>A53+1</f>
        <v>14</v>
      </c>
      <c r="B56" s="215" t="s">
        <v>416</v>
      </c>
      <c r="C56" s="604"/>
      <c r="D56" s="211"/>
      <c r="E56" s="527"/>
    </row>
    <row r="57" spans="1:6">
      <c r="A57" s="171"/>
      <c r="B57" s="36"/>
      <c r="C57" s="93" t="s">
        <v>98</v>
      </c>
      <c r="D57" s="305">
        <v>1</v>
      </c>
      <c r="E57" s="527"/>
      <c r="F57" s="305">
        <f>ROUND(D57*E57,2)</f>
        <v>0</v>
      </c>
    </row>
    <row r="58" spans="1:6" s="524" customFormat="1">
      <c r="A58" s="530"/>
      <c r="B58" s="528"/>
      <c r="C58" s="93"/>
      <c r="D58" s="526"/>
      <c r="E58" s="527"/>
      <c r="F58" s="526"/>
    </row>
    <row r="59" spans="1:6" s="589" customFormat="1" ht="192">
      <c r="A59" s="472">
        <f>A56+1</f>
        <v>15</v>
      </c>
      <c r="B59" s="215" t="s">
        <v>759</v>
      </c>
      <c r="C59" s="586"/>
      <c r="D59" s="587"/>
      <c r="E59" s="614"/>
      <c r="F59" s="526"/>
    </row>
    <row r="60" spans="1:6" s="589" customFormat="1" ht="12.75" customHeight="1">
      <c r="A60" s="590"/>
      <c r="B60" s="300"/>
      <c r="C60" s="93" t="s">
        <v>42</v>
      </c>
      <c r="D60" s="526">
        <v>55</v>
      </c>
      <c r="E60" s="592"/>
      <c r="F60" s="526">
        <f>ROUND(D60*E60,2)</f>
        <v>0</v>
      </c>
    </row>
    <row r="61" spans="1:6" s="589" customFormat="1" ht="12.75" customHeight="1">
      <c r="A61" s="590"/>
      <c r="B61" s="593"/>
      <c r="C61" s="591"/>
      <c r="D61" s="594"/>
      <c r="E61" s="614"/>
      <c r="F61" s="526"/>
    </row>
    <row r="62" spans="1:6" s="589" customFormat="1" ht="64.5" customHeight="1">
      <c r="A62" s="472">
        <f>A59+1</f>
        <v>16</v>
      </c>
      <c r="B62" s="215" t="s">
        <v>766</v>
      </c>
      <c r="C62" s="586"/>
      <c r="D62" s="587"/>
      <c r="E62" s="614"/>
      <c r="F62" s="526"/>
    </row>
    <row r="63" spans="1:6" s="589" customFormat="1" ht="12.75" customHeight="1">
      <c r="A63" s="590"/>
      <c r="B63" s="300"/>
      <c r="C63" s="93" t="s">
        <v>44</v>
      </c>
      <c r="D63" s="526">
        <v>2</v>
      </c>
      <c r="E63" s="592"/>
      <c r="F63" s="526">
        <f>ROUND(D63*E63,2)</f>
        <v>0</v>
      </c>
    </row>
    <row r="64" spans="1:6" s="589" customFormat="1" ht="12.75" customHeight="1">
      <c r="A64" s="590"/>
      <c r="B64" s="593"/>
      <c r="C64" s="591"/>
      <c r="D64" s="594"/>
      <c r="E64" s="614"/>
      <c r="F64" s="526"/>
    </row>
    <row r="65" spans="1:6" s="524" customFormat="1">
      <c r="A65" s="530"/>
      <c r="B65" s="575" t="s">
        <v>746</v>
      </c>
      <c r="C65" s="93"/>
      <c r="D65" s="526"/>
      <c r="E65" s="527"/>
      <c r="F65" s="526"/>
    </row>
    <row r="66" spans="1:6">
      <c r="B66" s="36"/>
      <c r="C66" s="93"/>
      <c r="E66" s="527"/>
    </row>
    <row r="67" spans="1:6" s="589" customFormat="1" ht="64.5" customHeight="1">
      <c r="A67" s="472">
        <f>A62+1</f>
        <v>17</v>
      </c>
      <c r="B67" s="215" t="s">
        <v>766</v>
      </c>
      <c r="C67" s="586"/>
      <c r="D67" s="587"/>
      <c r="E67" s="614"/>
      <c r="F67" s="526"/>
    </row>
    <row r="68" spans="1:6" s="589" customFormat="1" ht="36">
      <c r="A68" s="590"/>
      <c r="B68" s="215" t="s">
        <v>787</v>
      </c>
      <c r="C68" s="93" t="s">
        <v>42</v>
      </c>
      <c r="D68" s="526">
        <v>50</v>
      </c>
      <c r="E68" s="592"/>
      <c r="F68" s="526">
        <f t="shared" ref="F68:F75" si="1">ROUND(D68*E68,2)</f>
        <v>0</v>
      </c>
    </row>
    <row r="69" spans="1:6" s="589" customFormat="1" ht="12.75" customHeight="1">
      <c r="A69" s="590"/>
      <c r="B69" s="215" t="s">
        <v>783</v>
      </c>
      <c r="C69" s="93" t="s">
        <v>27</v>
      </c>
      <c r="D69" s="526">
        <v>40</v>
      </c>
      <c r="E69" s="592"/>
      <c r="F69" s="526">
        <f t="shared" si="1"/>
        <v>0</v>
      </c>
    </row>
    <row r="70" spans="1:6" s="589" customFormat="1" ht="36">
      <c r="A70" s="590"/>
      <c r="B70" s="215" t="s">
        <v>788</v>
      </c>
      <c r="C70" s="93" t="s">
        <v>42</v>
      </c>
      <c r="D70" s="526">
        <v>130</v>
      </c>
      <c r="E70" s="592"/>
      <c r="F70" s="526">
        <f t="shared" si="1"/>
        <v>0</v>
      </c>
    </row>
    <row r="71" spans="1:6" s="589" customFormat="1" ht="12.75" customHeight="1">
      <c r="A71" s="590"/>
      <c r="B71" s="215" t="s">
        <v>784</v>
      </c>
      <c r="C71" s="93" t="s">
        <v>27</v>
      </c>
      <c r="D71" s="526">
        <v>85</v>
      </c>
      <c r="E71" s="592"/>
      <c r="F71" s="526">
        <f t="shared" si="1"/>
        <v>0</v>
      </c>
    </row>
    <row r="72" spans="1:6" s="589" customFormat="1" ht="28.5" customHeight="1">
      <c r="A72" s="590"/>
      <c r="B72" s="215" t="s">
        <v>789</v>
      </c>
      <c r="C72" s="93" t="s">
        <v>42</v>
      </c>
      <c r="D72" s="526">
        <v>220</v>
      </c>
      <c r="E72" s="592"/>
      <c r="F72" s="526">
        <f t="shared" si="1"/>
        <v>0</v>
      </c>
    </row>
    <row r="73" spans="1:6" s="589" customFormat="1" ht="12.75" customHeight="1">
      <c r="A73" s="590"/>
      <c r="B73" s="215" t="s">
        <v>785</v>
      </c>
      <c r="C73" s="93" t="s">
        <v>27</v>
      </c>
      <c r="D73" s="526">
        <v>110</v>
      </c>
      <c r="E73" s="592"/>
      <c r="F73" s="526">
        <f t="shared" si="1"/>
        <v>0</v>
      </c>
    </row>
    <row r="74" spans="1:6" s="589" customFormat="1" ht="24">
      <c r="A74" s="590"/>
      <c r="B74" s="215" t="s">
        <v>790</v>
      </c>
      <c r="C74" s="93" t="s">
        <v>42</v>
      </c>
      <c r="D74" s="526">
        <v>100</v>
      </c>
      <c r="E74" s="592"/>
      <c r="F74" s="526">
        <f t="shared" si="1"/>
        <v>0</v>
      </c>
    </row>
    <row r="75" spans="1:6" s="589" customFormat="1" ht="12.75" customHeight="1">
      <c r="A75" s="590"/>
      <c r="B75" s="215" t="s">
        <v>786</v>
      </c>
      <c r="C75" s="93" t="s">
        <v>27</v>
      </c>
      <c r="D75" s="526">
        <v>65</v>
      </c>
      <c r="E75" s="592"/>
      <c r="F75" s="526">
        <f t="shared" si="1"/>
        <v>0</v>
      </c>
    </row>
    <row r="76" spans="1:6" s="589" customFormat="1" ht="12.75" customHeight="1">
      <c r="A76" s="590"/>
      <c r="B76" s="593"/>
      <c r="C76" s="591"/>
      <c r="D76" s="594"/>
      <c r="E76" s="614"/>
      <c r="F76" s="526"/>
    </row>
    <row r="77" spans="1:6" s="212" customFormat="1" ht="60">
      <c r="A77" s="472">
        <f>A67+1</f>
        <v>18</v>
      </c>
      <c r="B77" s="302" t="s">
        <v>706</v>
      </c>
      <c r="C77" s="604"/>
      <c r="D77" s="211"/>
      <c r="E77" s="527"/>
    </row>
    <row r="78" spans="1:6" s="212" customFormat="1" ht="12.75">
      <c r="A78" s="472"/>
      <c r="B78" s="302"/>
      <c r="C78" s="604"/>
      <c r="D78" s="211"/>
      <c r="E78" s="527"/>
    </row>
    <row r="79" spans="1:6" ht="180.6" customHeight="1">
      <c r="A79" s="171"/>
      <c r="B79" s="218" t="s">
        <v>707</v>
      </c>
      <c r="C79" s="409"/>
      <c r="D79" s="305"/>
      <c r="E79" s="527"/>
      <c r="F79" s="305"/>
    </row>
    <row r="80" spans="1:6">
      <c r="A80" s="171"/>
      <c r="B80" s="218"/>
      <c r="C80" s="409" t="s">
        <v>98</v>
      </c>
      <c r="D80" s="305">
        <v>1</v>
      </c>
      <c r="E80" s="527"/>
      <c r="F80" s="305">
        <f>ROUND(D80*E80,2)</f>
        <v>0</v>
      </c>
    </row>
    <row r="81" spans="1:6" s="524" customFormat="1">
      <c r="A81" s="530"/>
      <c r="B81" s="218"/>
      <c r="C81" s="409"/>
      <c r="D81" s="526"/>
      <c r="E81" s="527"/>
      <c r="F81" s="526"/>
    </row>
    <row r="82" spans="1:6" s="524" customFormat="1">
      <c r="A82" s="530"/>
      <c r="B82" s="576" t="s">
        <v>871</v>
      </c>
      <c r="C82" s="409"/>
      <c r="D82" s="526"/>
      <c r="E82" s="527"/>
      <c r="F82" s="526"/>
    </row>
    <row r="83" spans="1:6">
      <c r="B83" s="36"/>
      <c r="C83" s="93"/>
      <c r="E83" s="527"/>
    </row>
    <row r="84" spans="1:6" s="470" customFormat="1" ht="99.75" customHeight="1">
      <c r="A84" s="472">
        <f>A77+1</f>
        <v>19</v>
      </c>
      <c r="B84" s="123" t="s">
        <v>872</v>
      </c>
      <c r="C84" s="409"/>
      <c r="D84" s="328"/>
      <c r="E84" s="622"/>
      <c r="F84" s="338"/>
    </row>
    <row r="85" spans="1:6" s="470" customFormat="1" ht="24">
      <c r="A85" s="297"/>
      <c r="B85" s="533" t="s">
        <v>640</v>
      </c>
      <c r="C85" s="154" t="s">
        <v>98</v>
      </c>
      <c r="D85" s="152">
        <v>1</v>
      </c>
      <c r="E85" s="527"/>
      <c r="F85" s="338">
        <f t="shared" ref="F85" si="2">ROUND(D85*E85,2)</f>
        <v>0</v>
      </c>
    </row>
    <row r="86" spans="1:6" s="470" customFormat="1" ht="24">
      <c r="A86" s="297"/>
      <c r="B86" s="533" t="s">
        <v>649</v>
      </c>
      <c r="C86" s="154" t="s">
        <v>98</v>
      </c>
      <c r="D86" s="152">
        <v>1</v>
      </c>
      <c r="E86" s="527"/>
      <c r="F86" s="338">
        <f t="shared" ref="F86:F92" si="3">ROUND(D86*E86,2)</f>
        <v>0</v>
      </c>
    </row>
    <row r="87" spans="1:6" s="470" customFormat="1" ht="24">
      <c r="A87" s="297"/>
      <c r="B87" s="533" t="s">
        <v>650</v>
      </c>
      <c r="C87" s="154" t="s">
        <v>98</v>
      </c>
      <c r="D87" s="152">
        <v>1</v>
      </c>
      <c r="E87" s="527"/>
      <c r="F87" s="338">
        <f t="shared" si="3"/>
        <v>0</v>
      </c>
    </row>
    <row r="88" spans="1:6" s="470" customFormat="1" ht="25.15" customHeight="1">
      <c r="A88" s="297"/>
      <c r="B88" s="533" t="s">
        <v>651</v>
      </c>
      <c r="C88" s="154" t="s">
        <v>98</v>
      </c>
      <c r="D88" s="152">
        <v>1</v>
      </c>
      <c r="E88" s="527"/>
      <c r="F88" s="338">
        <f t="shared" si="3"/>
        <v>0</v>
      </c>
    </row>
    <row r="89" spans="1:6" s="470" customFormat="1" ht="24.6" customHeight="1">
      <c r="A89" s="297"/>
      <c r="B89" s="533" t="s">
        <v>652</v>
      </c>
      <c r="C89" s="154" t="s">
        <v>98</v>
      </c>
      <c r="D89" s="152">
        <v>1</v>
      </c>
      <c r="E89" s="527"/>
      <c r="F89" s="338">
        <f t="shared" si="3"/>
        <v>0</v>
      </c>
    </row>
    <row r="90" spans="1:6" s="470" customFormat="1" ht="24" customHeight="1">
      <c r="A90" s="297"/>
      <c r="B90" s="533" t="s">
        <v>653</v>
      </c>
      <c r="C90" s="154" t="s">
        <v>98</v>
      </c>
      <c r="D90" s="152">
        <v>1</v>
      </c>
      <c r="E90" s="527"/>
      <c r="F90" s="338">
        <f t="shared" si="3"/>
        <v>0</v>
      </c>
    </row>
    <row r="91" spans="1:6" s="470" customFormat="1" ht="25.9" customHeight="1">
      <c r="A91" s="297"/>
      <c r="B91" s="533" t="s">
        <v>654</v>
      </c>
      <c r="C91" s="154" t="s">
        <v>98</v>
      </c>
      <c r="D91" s="152">
        <v>1</v>
      </c>
      <c r="E91" s="527"/>
      <c r="F91" s="338">
        <f t="shared" si="3"/>
        <v>0</v>
      </c>
    </row>
    <row r="92" spans="1:6" s="470" customFormat="1" ht="25.9" customHeight="1">
      <c r="A92" s="297"/>
      <c r="B92" s="533" t="s">
        <v>641</v>
      </c>
      <c r="C92" s="154" t="s">
        <v>98</v>
      </c>
      <c r="D92" s="152">
        <v>1</v>
      </c>
      <c r="E92" s="527"/>
      <c r="F92" s="338">
        <f t="shared" si="3"/>
        <v>0</v>
      </c>
    </row>
    <row r="93" spans="1:6" s="470" customFormat="1" ht="12.75" customHeight="1">
      <c r="A93" s="471"/>
      <c r="B93" s="469"/>
      <c r="C93" s="330"/>
      <c r="D93" s="325"/>
      <c r="E93" s="622"/>
      <c r="F93" s="338"/>
    </row>
    <row r="94" spans="1:6" s="470" customFormat="1" ht="12.75" customHeight="1">
      <c r="A94" s="471"/>
      <c r="B94" s="575" t="s">
        <v>747</v>
      </c>
      <c r="C94" s="330"/>
      <c r="D94" s="325"/>
      <c r="E94" s="622"/>
      <c r="F94" s="338"/>
    </row>
    <row r="95" spans="1:6" s="470" customFormat="1" ht="12.75" customHeight="1">
      <c r="A95" s="471"/>
      <c r="B95" s="555"/>
      <c r="C95" s="330"/>
      <c r="D95" s="325"/>
      <c r="E95" s="622"/>
      <c r="F95" s="338"/>
    </row>
    <row r="96" spans="1:6" s="212" customFormat="1" ht="120">
      <c r="A96" s="472">
        <f>A84+1</f>
        <v>20</v>
      </c>
      <c r="B96" s="554" t="s">
        <v>745</v>
      </c>
      <c r="C96" s="604"/>
      <c r="D96" s="211"/>
      <c r="E96" s="527"/>
    </row>
    <row r="97" spans="1:6" s="524" customFormat="1">
      <c r="A97" s="530"/>
      <c r="B97" s="218"/>
      <c r="C97" s="409" t="s">
        <v>44</v>
      </c>
      <c r="D97" s="526">
        <v>2</v>
      </c>
      <c r="E97" s="527"/>
      <c r="F97" s="526">
        <f>ROUND(D97*E97,2)</f>
        <v>0</v>
      </c>
    </row>
    <row r="98" spans="1:6" s="524" customFormat="1">
      <c r="C98" s="93"/>
      <c r="E98" s="527"/>
    </row>
    <row r="99" spans="1:6" s="212" customFormat="1" ht="180">
      <c r="A99" s="472">
        <f>A96+1</f>
        <v>21</v>
      </c>
      <c r="B99" s="554" t="s">
        <v>744</v>
      </c>
      <c r="C99" s="604"/>
      <c r="D99" s="211"/>
      <c r="E99" s="527"/>
    </row>
    <row r="100" spans="1:6" s="524" customFormat="1">
      <c r="A100" s="530"/>
      <c r="B100" s="218"/>
      <c r="C100" s="409" t="s">
        <v>44</v>
      </c>
      <c r="D100" s="526">
        <v>4</v>
      </c>
      <c r="E100" s="527"/>
      <c r="F100" s="526">
        <f>ROUND(D100*E100,2)</f>
        <v>0</v>
      </c>
    </row>
    <row r="101" spans="1:6" s="524" customFormat="1">
      <c r="B101" s="528"/>
      <c r="C101" s="93"/>
      <c r="E101" s="527"/>
    </row>
    <row r="102" spans="1:6" s="212" customFormat="1" ht="48">
      <c r="A102" s="472">
        <f>A99+1</f>
        <v>22</v>
      </c>
      <c r="B102" s="554" t="str">
        <f>"Pozlata florealnih ukrasa (rozeta) na kovanim rešetkama iz stavke C. 2."&amp;A96&amp;", postavljenih na spojevima horizontala i vertikala (na svakom prozoru ih je 4). Po komadu obnovljene rešetke."</f>
        <v>Pozlata florealnih ukrasa (rozeta) na kovanim rešetkama iz stavke C. 2.20, postavljenih na spojevima horizontala i vertikala (na svakom prozoru ih je 4). Po komadu obnovljene rešetke.</v>
      </c>
      <c r="C102" s="604"/>
      <c r="D102" s="211"/>
      <c r="E102" s="527"/>
    </row>
    <row r="103" spans="1:6" s="524" customFormat="1">
      <c r="A103" s="530"/>
      <c r="B103" s="528"/>
      <c r="C103" s="409" t="s">
        <v>44</v>
      </c>
      <c r="D103" s="526">
        <v>6</v>
      </c>
      <c r="E103" s="527"/>
      <c r="F103" s="526">
        <f>ROUND(D103*E103,2)</f>
        <v>0</v>
      </c>
    </row>
    <row r="104" spans="1:6" s="524" customFormat="1">
      <c r="B104" s="528"/>
      <c r="C104" s="93"/>
      <c r="E104" s="527"/>
    </row>
    <row r="105" spans="1:6" s="212" customFormat="1" ht="108">
      <c r="A105" s="472">
        <f>A102+1</f>
        <v>23</v>
      </c>
      <c r="B105" s="554" t="s">
        <v>743</v>
      </c>
      <c r="C105" s="604"/>
      <c r="D105" s="211"/>
      <c r="E105" s="527"/>
    </row>
    <row r="106" spans="1:6" s="524" customFormat="1">
      <c r="A106" s="530"/>
      <c r="B106" s="218"/>
      <c r="C106" s="409" t="s">
        <v>44</v>
      </c>
      <c r="D106" s="526">
        <v>1</v>
      </c>
      <c r="E106" s="527"/>
      <c r="F106" s="526">
        <f>ROUND(D106*E106,2)</f>
        <v>0</v>
      </c>
    </row>
    <row r="107" spans="1:6" s="524" customFormat="1">
      <c r="B107" s="528"/>
      <c r="C107" s="93"/>
      <c r="E107" s="527"/>
    </row>
    <row r="108" spans="1:6" s="212" customFormat="1" ht="168">
      <c r="A108" s="472">
        <f>A105+1</f>
        <v>24</v>
      </c>
      <c r="B108" s="554" t="s">
        <v>724</v>
      </c>
      <c r="C108" s="604"/>
      <c r="D108" s="211"/>
      <c r="E108" s="527"/>
    </row>
    <row r="109" spans="1:6" s="524" customFormat="1">
      <c r="A109" s="530"/>
      <c r="B109" s="528"/>
      <c r="C109" s="409" t="s">
        <v>44</v>
      </c>
      <c r="D109" s="526">
        <v>8</v>
      </c>
      <c r="E109" s="527"/>
      <c r="F109" s="526">
        <f>ROUND(D109*E109,2)</f>
        <v>0</v>
      </c>
    </row>
    <row r="110" spans="1:6" s="524" customFormat="1">
      <c r="B110" s="528"/>
      <c r="C110" s="93"/>
      <c r="E110" s="527"/>
    </row>
    <row r="111" spans="1:6" s="212" customFormat="1" ht="73.5" customHeight="1">
      <c r="A111" s="472">
        <f>A108+1</f>
        <v>25</v>
      </c>
      <c r="B111" s="554" t="str">
        <f>"Pozlata florealnih ukrasa (rozeta) na kovanim rešetkama iz stavke C. 2."&amp;A108&amp;", postavljenih na spojevima horizontala i vertikala (na svakom prozoru ih je izvorno bilo 26) kao i cvjetnih dekoracija ispod matica za pričvršćenje rešetke (5 kom) zlatnim listićima uključivo sve potrebne predradnje. Po komadu obnovljene rešetke."</f>
        <v>Pozlata florealnih ukrasa (rozeta) na kovanim rešetkama iz stavke C. 2.24, postavljenih na spojevima horizontala i vertikala (na svakom prozoru ih je izvorno bilo 26) kao i cvjetnih dekoracija ispod matica za pričvršćenje rešetke (5 kom) zlatnim listićima uključivo sve potrebne predradnje. Po komadu obnovljene rešetke.</v>
      </c>
      <c r="C111" s="604"/>
      <c r="D111" s="211"/>
      <c r="E111" s="527"/>
    </row>
    <row r="112" spans="1:6" s="524" customFormat="1">
      <c r="A112" s="530"/>
      <c r="B112" s="528"/>
      <c r="C112" s="409" t="s">
        <v>44</v>
      </c>
      <c r="D112" s="526">
        <v>8</v>
      </c>
      <c r="E112" s="527"/>
      <c r="F112" s="526">
        <f>ROUND(D112*E112,2)</f>
        <v>0</v>
      </c>
    </row>
    <row r="113" spans="1:256" s="524" customFormat="1">
      <c r="B113" s="528"/>
      <c r="C113" s="93"/>
      <c r="E113" s="527"/>
    </row>
    <row r="114" spans="1:256" s="212" customFormat="1" ht="60">
      <c r="A114" s="472">
        <f>A108+1</f>
        <v>25</v>
      </c>
      <c r="B114" s="554" t="s">
        <v>723</v>
      </c>
      <c r="C114" s="604"/>
      <c r="D114" s="211"/>
      <c r="E114" s="527"/>
    </row>
    <row r="115" spans="1:256" s="524" customFormat="1">
      <c r="A115" s="530"/>
      <c r="B115" s="528"/>
      <c r="C115" s="409" t="s">
        <v>44</v>
      </c>
      <c r="D115" s="526">
        <v>2</v>
      </c>
      <c r="E115" s="527"/>
      <c r="F115" s="526">
        <f>ROUND(D115*E115,2)</f>
        <v>0</v>
      </c>
    </row>
    <row r="116" spans="1:256" s="524" customFormat="1">
      <c r="B116" s="528"/>
      <c r="C116" s="93"/>
      <c r="E116" s="527"/>
    </row>
    <row r="117" spans="1:256" s="212" customFormat="1" ht="90.75" customHeight="1">
      <c r="A117" s="472">
        <f>A111+1</f>
        <v>26</v>
      </c>
      <c r="B117" s="554" t="s">
        <v>725</v>
      </c>
      <c r="C117" s="604"/>
      <c r="D117" s="211"/>
      <c r="E117" s="527"/>
    </row>
    <row r="118" spans="1:256" s="524" customFormat="1">
      <c r="A118" s="530"/>
      <c r="B118" s="528"/>
      <c r="C118" s="409" t="s">
        <v>44</v>
      </c>
      <c r="D118" s="526">
        <v>2</v>
      </c>
      <c r="E118" s="527"/>
      <c r="F118" s="526">
        <f>ROUND(D118*E118,2)</f>
        <v>0</v>
      </c>
    </row>
    <row r="119" spans="1:256" s="524" customFormat="1">
      <c r="B119" s="528"/>
      <c r="C119" s="531"/>
      <c r="E119" s="527"/>
    </row>
    <row r="120" spans="1:256">
      <c r="A120" s="171"/>
      <c r="C120" s="169"/>
      <c r="D120" s="28"/>
    </row>
    <row r="121" spans="1:256" ht="12.75">
      <c r="A121" s="213" t="s">
        <v>195</v>
      </c>
      <c r="B121" s="665" t="s">
        <v>225</v>
      </c>
      <c r="C121" s="665"/>
      <c r="D121" s="665"/>
      <c r="E121" s="214"/>
      <c r="F121" s="41">
        <f>SUM(F6:F119)</f>
        <v>0</v>
      </c>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c r="IU121" s="33"/>
      <c r="IV121" s="33"/>
    </row>
    <row r="122" spans="1:256">
      <c r="B122" s="36"/>
    </row>
    <row r="123" spans="1:256">
      <c r="B123" s="36"/>
    </row>
    <row r="124" spans="1:256">
      <c r="B124" s="36"/>
    </row>
    <row r="125" spans="1:256">
      <c r="B125" s="36"/>
    </row>
    <row r="126" spans="1:256">
      <c r="B126" s="36"/>
    </row>
    <row r="127" spans="1:256">
      <c r="B127" s="36"/>
    </row>
    <row r="128" spans="1:256">
      <c r="B128" s="36"/>
    </row>
    <row r="129" spans="2:2">
      <c r="B129" s="36"/>
    </row>
    <row r="130" spans="2:2">
      <c r="B130" s="36"/>
    </row>
    <row r="131" spans="2:2">
      <c r="B131" s="36"/>
    </row>
  </sheetData>
  <sheetProtection algorithmName="SHA-512" hashValue="SxhJUtt3FtquePXST0b9sN1nBM+ZX9Yea552a7Hte1tdYWz4+FG62j3c6s0G16BcvnZVhKHDHCjxwbqg345ZcA==" saltValue="Ui3v9rQlgWoCUu5h7GBk1g==" spinCount="100000" sheet="1" objects="1" scenarios="1"/>
  <mergeCells count="1">
    <mergeCell ref="B121:D121"/>
  </mergeCells>
  <pageMargins left="0.70866141732283472" right="0.70866141732283472" top="0.74803149606299213" bottom="0.74803149606299213" header="0.31496062992125984" footer="0.31496062992125984"/>
  <pageSetup paperSize="9" orientation="portrait" r:id="rId1"/>
  <headerFooter>
    <oddHeader>&amp;L&amp;"-,Uobičajeno"&amp;K01+044INVESTITOR: HRVATSKI POVIJESNI MUZEJ
GRAĐEVINA: Palača Vojković-Oršić-Kulmer-Rauch, Matoševa 9, Zagreb&amp;R&amp;"-,Uobičajeno"&amp;K01+044PROJEKT OBNOVE KONSTRUKCIJE ZGRADE - Z.O.P. 01/22
T R O Š K O V N I K</oddHeader>
    <oddFooter>&amp;L&amp;"-,Uobičajeno"&amp;K01+046
Glavni projektant: Martina Vujasinović, mag. ind. aedif.
INTRADOS PROJEKT d.o.o., Zagreb, ožujak 2022.&amp;R&amp;"-,Uobičajeno"&amp;K01+045str: C 2.&amp;P</oddFooter>
  </headerFooter>
  <rowBreaks count="6" manualBreakCount="6">
    <brk id="21" max="5" man="1"/>
    <brk id="36" max="5" man="1"/>
    <brk id="57" max="5" man="1"/>
    <brk id="77" max="5" man="1"/>
    <brk id="97" max="5" man="1"/>
    <brk id="1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96"/>
  <sheetViews>
    <sheetView showZeros="0" view="pageBreakPreview" zoomScaleNormal="100" zoomScaleSheetLayoutView="100" zoomScalePageLayoutView="85" workbookViewId="0">
      <selection activeCell="B95" sqref="B95"/>
    </sheetView>
  </sheetViews>
  <sheetFormatPr defaultRowHeight="12"/>
  <cols>
    <col min="1" max="1" width="10.28515625" style="220" customWidth="1"/>
    <col min="2" max="2" width="69" style="224" customWidth="1"/>
    <col min="3" max="245" width="9.140625" style="18"/>
    <col min="246" max="246" width="10.28515625" style="18" customWidth="1"/>
    <col min="247" max="247" width="46.85546875" style="18" customWidth="1"/>
    <col min="248" max="248" width="8.7109375" style="18" customWidth="1"/>
    <col min="249" max="249" width="8.28515625" style="18" customWidth="1"/>
    <col min="250" max="250" width="11" style="18" customWidth="1"/>
    <col min="251" max="251" width="11.7109375" style="18" customWidth="1"/>
    <col min="252" max="252" width="9.140625" style="18"/>
    <col min="253" max="253" width="89" style="18" customWidth="1"/>
    <col min="254" max="501" width="9.140625" style="18"/>
    <col min="502" max="502" width="10.28515625" style="18" customWidth="1"/>
    <col min="503" max="503" width="46.85546875" style="18" customWidth="1"/>
    <col min="504" max="504" width="8.7109375" style="18" customWidth="1"/>
    <col min="505" max="505" width="8.28515625" style="18" customWidth="1"/>
    <col min="506" max="506" width="11" style="18" customWidth="1"/>
    <col min="507" max="507" width="11.7109375" style="18" customWidth="1"/>
    <col min="508" max="508" width="9.140625" style="18"/>
    <col min="509" max="509" width="89" style="18" customWidth="1"/>
    <col min="510" max="757" width="9.140625" style="18"/>
    <col min="758" max="758" width="10.28515625" style="18" customWidth="1"/>
    <col min="759" max="759" width="46.85546875" style="18" customWidth="1"/>
    <col min="760" max="760" width="8.7109375" style="18" customWidth="1"/>
    <col min="761" max="761" width="8.28515625" style="18" customWidth="1"/>
    <col min="762" max="762" width="11" style="18" customWidth="1"/>
    <col min="763" max="763" width="11.7109375" style="18" customWidth="1"/>
    <col min="764" max="764" width="9.140625" style="18"/>
    <col min="765" max="765" width="89" style="18" customWidth="1"/>
    <col min="766" max="1013" width="9.140625" style="18"/>
    <col min="1014" max="1014" width="10.28515625" style="18" customWidth="1"/>
    <col min="1015" max="1015" width="46.85546875" style="18" customWidth="1"/>
    <col min="1016" max="1016" width="8.7109375" style="18" customWidth="1"/>
    <col min="1017" max="1017" width="8.28515625" style="18" customWidth="1"/>
    <col min="1018" max="1018" width="11" style="18" customWidth="1"/>
    <col min="1019" max="1019" width="11.7109375" style="18" customWidth="1"/>
    <col min="1020" max="1020" width="9.140625" style="18"/>
    <col min="1021" max="1021" width="89" style="18" customWidth="1"/>
    <col min="1022" max="1269" width="9.140625" style="18"/>
    <col min="1270" max="1270" width="10.28515625" style="18" customWidth="1"/>
    <col min="1271" max="1271" width="46.85546875" style="18" customWidth="1"/>
    <col min="1272" max="1272" width="8.7109375" style="18" customWidth="1"/>
    <col min="1273" max="1273" width="8.28515625" style="18" customWidth="1"/>
    <col min="1274" max="1274" width="11" style="18" customWidth="1"/>
    <col min="1275" max="1275" width="11.7109375" style="18" customWidth="1"/>
    <col min="1276" max="1276" width="9.140625" style="18"/>
    <col min="1277" max="1277" width="89" style="18" customWidth="1"/>
    <col min="1278" max="1525" width="9.140625" style="18"/>
    <col min="1526" max="1526" width="10.28515625" style="18" customWidth="1"/>
    <col min="1527" max="1527" width="46.85546875" style="18" customWidth="1"/>
    <col min="1528" max="1528" width="8.7109375" style="18" customWidth="1"/>
    <col min="1529" max="1529" width="8.28515625" style="18" customWidth="1"/>
    <col min="1530" max="1530" width="11" style="18" customWidth="1"/>
    <col min="1531" max="1531" width="11.7109375" style="18" customWidth="1"/>
    <col min="1532" max="1532" width="9.140625" style="18"/>
    <col min="1533" max="1533" width="89" style="18" customWidth="1"/>
    <col min="1534" max="1781" width="9.140625" style="18"/>
    <col min="1782" max="1782" width="10.28515625" style="18" customWidth="1"/>
    <col min="1783" max="1783" width="46.85546875" style="18" customWidth="1"/>
    <col min="1784" max="1784" width="8.7109375" style="18" customWidth="1"/>
    <col min="1785" max="1785" width="8.28515625" style="18" customWidth="1"/>
    <col min="1786" max="1786" width="11" style="18" customWidth="1"/>
    <col min="1787" max="1787" width="11.7109375" style="18" customWidth="1"/>
    <col min="1788" max="1788" width="9.140625" style="18"/>
    <col min="1789" max="1789" width="89" style="18" customWidth="1"/>
    <col min="1790" max="2037" width="9.140625" style="18"/>
    <col min="2038" max="2038" width="10.28515625" style="18" customWidth="1"/>
    <col min="2039" max="2039" width="46.85546875" style="18" customWidth="1"/>
    <col min="2040" max="2040" width="8.7109375" style="18" customWidth="1"/>
    <col min="2041" max="2041" width="8.28515625" style="18" customWidth="1"/>
    <col min="2042" max="2042" width="11" style="18" customWidth="1"/>
    <col min="2043" max="2043" width="11.7109375" style="18" customWidth="1"/>
    <col min="2044" max="2044" width="9.140625" style="18"/>
    <col min="2045" max="2045" width="89" style="18" customWidth="1"/>
    <col min="2046" max="2293" width="9.140625" style="18"/>
    <col min="2294" max="2294" width="10.28515625" style="18" customWidth="1"/>
    <col min="2295" max="2295" width="46.85546875" style="18" customWidth="1"/>
    <col min="2296" max="2296" width="8.7109375" style="18" customWidth="1"/>
    <col min="2297" max="2297" width="8.28515625" style="18" customWidth="1"/>
    <col min="2298" max="2298" width="11" style="18" customWidth="1"/>
    <col min="2299" max="2299" width="11.7109375" style="18" customWidth="1"/>
    <col min="2300" max="2300" width="9.140625" style="18"/>
    <col min="2301" max="2301" width="89" style="18" customWidth="1"/>
    <col min="2302" max="2549" width="9.140625" style="18"/>
    <col min="2550" max="2550" width="10.28515625" style="18" customWidth="1"/>
    <col min="2551" max="2551" width="46.85546875" style="18" customWidth="1"/>
    <col min="2552" max="2552" width="8.7109375" style="18" customWidth="1"/>
    <col min="2553" max="2553" width="8.28515625" style="18" customWidth="1"/>
    <col min="2554" max="2554" width="11" style="18" customWidth="1"/>
    <col min="2555" max="2555" width="11.7109375" style="18" customWidth="1"/>
    <col min="2556" max="2556" width="9.140625" style="18"/>
    <col min="2557" max="2557" width="89" style="18" customWidth="1"/>
    <col min="2558" max="2805" width="9.140625" style="18"/>
    <col min="2806" max="2806" width="10.28515625" style="18" customWidth="1"/>
    <col min="2807" max="2807" width="46.85546875" style="18" customWidth="1"/>
    <col min="2808" max="2808" width="8.7109375" style="18" customWidth="1"/>
    <col min="2809" max="2809" width="8.28515625" style="18" customWidth="1"/>
    <col min="2810" max="2810" width="11" style="18" customWidth="1"/>
    <col min="2811" max="2811" width="11.7109375" style="18" customWidth="1"/>
    <col min="2812" max="2812" width="9.140625" style="18"/>
    <col min="2813" max="2813" width="89" style="18" customWidth="1"/>
    <col min="2814" max="3061" width="9.140625" style="18"/>
    <col min="3062" max="3062" width="10.28515625" style="18" customWidth="1"/>
    <col min="3063" max="3063" width="46.85546875" style="18" customWidth="1"/>
    <col min="3064" max="3064" width="8.7109375" style="18" customWidth="1"/>
    <col min="3065" max="3065" width="8.28515625" style="18" customWidth="1"/>
    <col min="3066" max="3066" width="11" style="18" customWidth="1"/>
    <col min="3067" max="3067" width="11.7109375" style="18" customWidth="1"/>
    <col min="3068" max="3068" width="9.140625" style="18"/>
    <col min="3069" max="3069" width="89" style="18" customWidth="1"/>
    <col min="3070" max="3317" width="9.140625" style="18"/>
    <col min="3318" max="3318" width="10.28515625" style="18" customWidth="1"/>
    <col min="3319" max="3319" width="46.85546875" style="18" customWidth="1"/>
    <col min="3320" max="3320" width="8.7109375" style="18" customWidth="1"/>
    <col min="3321" max="3321" width="8.28515625" style="18" customWidth="1"/>
    <col min="3322" max="3322" width="11" style="18" customWidth="1"/>
    <col min="3323" max="3323" width="11.7109375" style="18" customWidth="1"/>
    <col min="3324" max="3324" width="9.140625" style="18"/>
    <col min="3325" max="3325" width="89" style="18" customWidth="1"/>
    <col min="3326" max="3573" width="9.140625" style="18"/>
    <col min="3574" max="3574" width="10.28515625" style="18" customWidth="1"/>
    <col min="3575" max="3575" width="46.85546875" style="18" customWidth="1"/>
    <col min="3576" max="3576" width="8.7109375" style="18" customWidth="1"/>
    <col min="3577" max="3577" width="8.28515625" style="18" customWidth="1"/>
    <col min="3578" max="3578" width="11" style="18" customWidth="1"/>
    <col min="3579" max="3579" width="11.7109375" style="18" customWidth="1"/>
    <col min="3580" max="3580" width="9.140625" style="18"/>
    <col min="3581" max="3581" width="89" style="18" customWidth="1"/>
    <col min="3582" max="3829" width="9.140625" style="18"/>
    <col min="3830" max="3830" width="10.28515625" style="18" customWidth="1"/>
    <col min="3831" max="3831" width="46.85546875" style="18" customWidth="1"/>
    <col min="3832" max="3832" width="8.7109375" style="18" customWidth="1"/>
    <col min="3833" max="3833" width="8.28515625" style="18" customWidth="1"/>
    <col min="3834" max="3834" width="11" style="18" customWidth="1"/>
    <col min="3835" max="3835" width="11.7109375" style="18" customWidth="1"/>
    <col min="3836" max="3836" width="9.140625" style="18"/>
    <col min="3837" max="3837" width="89" style="18" customWidth="1"/>
    <col min="3838" max="4085" width="9.140625" style="18"/>
    <col min="4086" max="4086" width="10.28515625" style="18" customWidth="1"/>
    <col min="4087" max="4087" width="46.85546875" style="18" customWidth="1"/>
    <col min="4088" max="4088" width="8.7109375" style="18" customWidth="1"/>
    <col min="4089" max="4089" width="8.28515625" style="18" customWidth="1"/>
    <col min="4090" max="4090" width="11" style="18" customWidth="1"/>
    <col min="4091" max="4091" width="11.7109375" style="18" customWidth="1"/>
    <col min="4092" max="4092" width="9.140625" style="18"/>
    <col min="4093" max="4093" width="89" style="18" customWidth="1"/>
    <col min="4094" max="4341" width="9.140625" style="18"/>
    <col min="4342" max="4342" width="10.28515625" style="18" customWidth="1"/>
    <col min="4343" max="4343" width="46.85546875" style="18" customWidth="1"/>
    <col min="4344" max="4344" width="8.7109375" style="18" customWidth="1"/>
    <col min="4345" max="4345" width="8.28515625" style="18" customWidth="1"/>
    <col min="4346" max="4346" width="11" style="18" customWidth="1"/>
    <col min="4347" max="4347" width="11.7109375" style="18" customWidth="1"/>
    <col min="4348" max="4348" width="9.140625" style="18"/>
    <col min="4349" max="4349" width="89" style="18" customWidth="1"/>
    <col min="4350" max="4597" width="9.140625" style="18"/>
    <col min="4598" max="4598" width="10.28515625" style="18" customWidth="1"/>
    <col min="4599" max="4599" width="46.85546875" style="18" customWidth="1"/>
    <col min="4600" max="4600" width="8.7109375" style="18" customWidth="1"/>
    <col min="4601" max="4601" width="8.28515625" style="18" customWidth="1"/>
    <col min="4602" max="4602" width="11" style="18" customWidth="1"/>
    <col min="4603" max="4603" width="11.7109375" style="18" customWidth="1"/>
    <col min="4604" max="4604" width="9.140625" style="18"/>
    <col min="4605" max="4605" width="89" style="18" customWidth="1"/>
    <col min="4606" max="4853" width="9.140625" style="18"/>
    <col min="4854" max="4854" width="10.28515625" style="18" customWidth="1"/>
    <col min="4855" max="4855" width="46.85546875" style="18" customWidth="1"/>
    <col min="4856" max="4856" width="8.7109375" style="18" customWidth="1"/>
    <col min="4857" max="4857" width="8.28515625" style="18" customWidth="1"/>
    <col min="4858" max="4858" width="11" style="18" customWidth="1"/>
    <col min="4859" max="4859" width="11.7109375" style="18" customWidth="1"/>
    <col min="4860" max="4860" width="9.140625" style="18"/>
    <col min="4861" max="4861" width="89" style="18" customWidth="1"/>
    <col min="4862" max="5109" width="9.140625" style="18"/>
    <col min="5110" max="5110" width="10.28515625" style="18" customWidth="1"/>
    <col min="5111" max="5111" width="46.85546875" style="18" customWidth="1"/>
    <col min="5112" max="5112" width="8.7109375" style="18" customWidth="1"/>
    <col min="5113" max="5113" width="8.28515625" style="18" customWidth="1"/>
    <col min="5114" max="5114" width="11" style="18" customWidth="1"/>
    <col min="5115" max="5115" width="11.7109375" style="18" customWidth="1"/>
    <col min="5116" max="5116" width="9.140625" style="18"/>
    <col min="5117" max="5117" width="89" style="18" customWidth="1"/>
    <col min="5118" max="5365" width="9.140625" style="18"/>
    <col min="5366" max="5366" width="10.28515625" style="18" customWidth="1"/>
    <col min="5367" max="5367" width="46.85546875" style="18" customWidth="1"/>
    <col min="5368" max="5368" width="8.7109375" style="18" customWidth="1"/>
    <col min="5369" max="5369" width="8.28515625" style="18" customWidth="1"/>
    <col min="5370" max="5370" width="11" style="18" customWidth="1"/>
    <col min="5371" max="5371" width="11.7109375" style="18" customWidth="1"/>
    <col min="5372" max="5372" width="9.140625" style="18"/>
    <col min="5373" max="5373" width="89" style="18" customWidth="1"/>
    <col min="5374" max="5621" width="9.140625" style="18"/>
    <col min="5622" max="5622" width="10.28515625" style="18" customWidth="1"/>
    <col min="5623" max="5623" width="46.85546875" style="18" customWidth="1"/>
    <col min="5624" max="5624" width="8.7109375" style="18" customWidth="1"/>
    <col min="5625" max="5625" width="8.28515625" style="18" customWidth="1"/>
    <col min="5626" max="5626" width="11" style="18" customWidth="1"/>
    <col min="5627" max="5627" width="11.7109375" style="18" customWidth="1"/>
    <col min="5628" max="5628" width="9.140625" style="18"/>
    <col min="5629" max="5629" width="89" style="18" customWidth="1"/>
    <col min="5630" max="5877" width="9.140625" style="18"/>
    <col min="5878" max="5878" width="10.28515625" style="18" customWidth="1"/>
    <col min="5879" max="5879" width="46.85546875" style="18" customWidth="1"/>
    <col min="5880" max="5880" width="8.7109375" style="18" customWidth="1"/>
    <col min="5881" max="5881" width="8.28515625" style="18" customWidth="1"/>
    <col min="5882" max="5882" width="11" style="18" customWidth="1"/>
    <col min="5883" max="5883" width="11.7109375" style="18" customWidth="1"/>
    <col min="5884" max="5884" width="9.140625" style="18"/>
    <col min="5885" max="5885" width="89" style="18" customWidth="1"/>
    <col min="5886" max="6133" width="9.140625" style="18"/>
    <col min="6134" max="6134" width="10.28515625" style="18" customWidth="1"/>
    <col min="6135" max="6135" width="46.85546875" style="18" customWidth="1"/>
    <col min="6136" max="6136" width="8.7109375" style="18" customWidth="1"/>
    <col min="6137" max="6137" width="8.28515625" style="18" customWidth="1"/>
    <col min="6138" max="6138" width="11" style="18" customWidth="1"/>
    <col min="6139" max="6139" width="11.7109375" style="18" customWidth="1"/>
    <col min="6140" max="6140" width="9.140625" style="18"/>
    <col min="6141" max="6141" width="89" style="18" customWidth="1"/>
    <col min="6142" max="6389" width="9.140625" style="18"/>
    <col min="6390" max="6390" width="10.28515625" style="18" customWidth="1"/>
    <col min="6391" max="6391" width="46.85546875" style="18" customWidth="1"/>
    <col min="6392" max="6392" width="8.7109375" style="18" customWidth="1"/>
    <col min="6393" max="6393" width="8.28515625" style="18" customWidth="1"/>
    <col min="6394" max="6394" width="11" style="18" customWidth="1"/>
    <col min="6395" max="6395" width="11.7109375" style="18" customWidth="1"/>
    <col min="6396" max="6396" width="9.140625" style="18"/>
    <col min="6397" max="6397" width="89" style="18" customWidth="1"/>
    <col min="6398" max="6645" width="9.140625" style="18"/>
    <col min="6646" max="6646" width="10.28515625" style="18" customWidth="1"/>
    <col min="6647" max="6647" width="46.85546875" style="18" customWidth="1"/>
    <col min="6648" max="6648" width="8.7109375" style="18" customWidth="1"/>
    <col min="6649" max="6649" width="8.28515625" style="18" customWidth="1"/>
    <col min="6650" max="6650" width="11" style="18" customWidth="1"/>
    <col min="6651" max="6651" width="11.7109375" style="18" customWidth="1"/>
    <col min="6652" max="6652" width="9.140625" style="18"/>
    <col min="6653" max="6653" width="89" style="18" customWidth="1"/>
    <col min="6654" max="6901" width="9.140625" style="18"/>
    <col min="6902" max="6902" width="10.28515625" style="18" customWidth="1"/>
    <col min="6903" max="6903" width="46.85546875" style="18" customWidth="1"/>
    <col min="6904" max="6904" width="8.7109375" style="18" customWidth="1"/>
    <col min="6905" max="6905" width="8.28515625" style="18" customWidth="1"/>
    <col min="6906" max="6906" width="11" style="18" customWidth="1"/>
    <col min="6907" max="6907" width="11.7109375" style="18" customWidth="1"/>
    <col min="6908" max="6908" width="9.140625" style="18"/>
    <col min="6909" max="6909" width="89" style="18" customWidth="1"/>
    <col min="6910" max="7157" width="9.140625" style="18"/>
    <col min="7158" max="7158" width="10.28515625" style="18" customWidth="1"/>
    <col min="7159" max="7159" width="46.85546875" style="18" customWidth="1"/>
    <col min="7160" max="7160" width="8.7109375" style="18" customWidth="1"/>
    <col min="7161" max="7161" width="8.28515625" style="18" customWidth="1"/>
    <col min="7162" max="7162" width="11" style="18" customWidth="1"/>
    <col min="7163" max="7163" width="11.7109375" style="18" customWidth="1"/>
    <col min="7164" max="7164" width="9.140625" style="18"/>
    <col min="7165" max="7165" width="89" style="18" customWidth="1"/>
    <col min="7166" max="7413" width="9.140625" style="18"/>
    <col min="7414" max="7414" width="10.28515625" style="18" customWidth="1"/>
    <col min="7415" max="7415" width="46.85546875" style="18" customWidth="1"/>
    <col min="7416" max="7416" width="8.7109375" style="18" customWidth="1"/>
    <col min="7417" max="7417" width="8.28515625" style="18" customWidth="1"/>
    <col min="7418" max="7418" width="11" style="18" customWidth="1"/>
    <col min="7419" max="7419" width="11.7109375" style="18" customWidth="1"/>
    <col min="7420" max="7420" width="9.140625" style="18"/>
    <col min="7421" max="7421" width="89" style="18" customWidth="1"/>
    <col min="7422" max="7669" width="9.140625" style="18"/>
    <col min="7670" max="7670" width="10.28515625" style="18" customWidth="1"/>
    <col min="7671" max="7671" width="46.85546875" style="18" customWidth="1"/>
    <col min="7672" max="7672" width="8.7109375" style="18" customWidth="1"/>
    <col min="7673" max="7673" width="8.28515625" style="18" customWidth="1"/>
    <col min="7674" max="7674" width="11" style="18" customWidth="1"/>
    <col min="7675" max="7675" width="11.7109375" style="18" customWidth="1"/>
    <col min="7676" max="7676" width="9.140625" style="18"/>
    <col min="7677" max="7677" width="89" style="18" customWidth="1"/>
    <col min="7678" max="7925" width="9.140625" style="18"/>
    <col min="7926" max="7926" width="10.28515625" style="18" customWidth="1"/>
    <col min="7927" max="7927" width="46.85546875" style="18" customWidth="1"/>
    <col min="7928" max="7928" width="8.7109375" style="18" customWidth="1"/>
    <col min="7929" max="7929" width="8.28515625" style="18" customWidth="1"/>
    <col min="7930" max="7930" width="11" style="18" customWidth="1"/>
    <col min="7931" max="7931" width="11.7109375" style="18" customWidth="1"/>
    <col min="7932" max="7932" width="9.140625" style="18"/>
    <col min="7933" max="7933" width="89" style="18" customWidth="1"/>
    <col min="7934" max="8181" width="9.140625" style="18"/>
    <col min="8182" max="8182" width="10.28515625" style="18" customWidth="1"/>
    <col min="8183" max="8183" width="46.85546875" style="18" customWidth="1"/>
    <col min="8184" max="8184" width="8.7109375" style="18" customWidth="1"/>
    <col min="8185" max="8185" width="8.28515625" style="18" customWidth="1"/>
    <col min="8186" max="8186" width="11" style="18" customWidth="1"/>
    <col min="8187" max="8187" width="11.7109375" style="18" customWidth="1"/>
    <col min="8188" max="8188" width="9.140625" style="18"/>
    <col min="8189" max="8189" width="89" style="18" customWidth="1"/>
    <col min="8190" max="8437" width="9.140625" style="18"/>
    <col min="8438" max="8438" width="10.28515625" style="18" customWidth="1"/>
    <col min="8439" max="8439" width="46.85546875" style="18" customWidth="1"/>
    <col min="8440" max="8440" width="8.7109375" style="18" customWidth="1"/>
    <col min="8441" max="8441" width="8.28515625" style="18" customWidth="1"/>
    <col min="8442" max="8442" width="11" style="18" customWidth="1"/>
    <col min="8443" max="8443" width="11.7109375" style="18" customWidth="1"/>
    <col min="8444" max="8444" width="9.140625" style="18"/>
    <col min="8445" max="8445" width="89" style="18" customWidth="1"/>
    <col min="8446" max="8693" width="9.140625" style="18"/>
    <col min="8694" max="8694" width="10.28515625" style="18" customWidth="1"/>
    <col min="8695" max="8695" width="46.85546875" style="18" customWidth="1"/>
    <col min="8696" max="8696" width="8.7109375" style="18" customWidth="1"/>
    <col min="8697" max="8697" width="8.28515625" style="18" customWidth="1"/>
    <col min="8698" max="8698" width="11" style="18" customWidth="1"/>
    <col min="8699" max="8699" width="11.7109375" style="18" customWidth="1"/>
    <col min="8700" max="8700" width="9.140625" style="18"/>
    <col min="8701" max="8701" width="89" style="18" customWidth="1"/>
    <col min="8702" max="8949" width="9.140625" style="18"/>
    <col min="8950" max="8950" width="10.28515625" style="18" customWidth="1"/>
    <col min="8951" max="8951" width="46.85546875" style="18" customWidth="1"/>
    <col min="8952" max="8952" width="8.7109375" style="18" customWidth="1"/>
    <col min="8953" max="8953" width="8.28515625" style="18" customWidth="1"/>
    <col min="8954" max="8954" width="11" style="18" customWidth="1"/>
    <col min="8955" max="8955" width="11.7109375" style="18" customWidth="1"/>
    <col min="8956" max="8956" width="9.140625" style="18"/>
    <col min="8957" max="8957" width="89" style="18" customWidth="1"/>
    <col min="8958" max="9205" width="9.140625" style="18"/>
    <col min="9206" max="9206" width="10.28515625" style="18" customWidth="1"/>
    <col min="9207" max="9207" width="46.85546875" style="18" customWidth="1"/>
    <col min="9208" max="9208" width="8.7109375" style="18" customWidth="1"/>
    <col min="9209" max="9209" width="8.28515625" style="18" customWidth="1"/>
    <col min="9210" max="9210" width="11" style="18" customWidth="1"/>
    <col min="9211" max="9211" width="11.7109375" style="18" customWidth="1"/>
    <col min="9212" max="9212" width="9.140625" style="18"/>
    <col min="9213" max="9213" width="89" style="18" customWidth="1"/>
    <col min="9214" max="9461" width="9.140625" style="18"/>
    <col min="9462" max="9462" width="10.28515625" style="18" customWidth="1"/>
    <col min="9463" max="9463" width="46.85546875" style="18" customWidth="1"/>
    <col min="9464" max="9464" width="8.7109375" style="18" customWidth="1"/>
    <col min="9465" max="9465" width="8.28515625" style="18" customWidth="1"/>
    <col min="9466" max="9466" width="11" style="18" customWidth="1"/>
    <col min="9467" max="9467" width="11.7109375" style="18" customWidth="1"/>
    <col min="9468" max="9468" width="9.140625" style="18"/>
    <col min="9469" max="9469" width="89" style="18" customWidth="1"/>
    <col min="9470" max="9717" width="9.140625" style="18"/>
    <col min="9718" max="9718" width="10.28515625" style="18" customWidth="1"/>
    <col min="9719" max="9719" width="46.85546875" style="18" customWidth="1"/>
    <col min="9720" max="9720" width="8.7109375" style="18" customWidth="1"/>
    <col min="9721" max="9721" width="8.28515625" style="18" customWidth="1"/>
    <col min="9722" max="9722" width="11" style="18" customWidth="1"/>
    <col min="9723" max="9723" width="11.7109375" style="18" customWidth="1"/>
    <col min="9724" max="9724" width="9.140625" style="18"/>
    <col min="9725" max="9725" width="89" style="18" customWidth="1"/>
    <col min="9726" max="9973" width="9.140625" style="18"/>
    <col min="9974" max="9974" width="10.28515625" style="18" customWidth="1"/>
    <col min="9975" max="9975" width="46.85546875" style="18" customWidth="1"/>
    <col min="9976" max="9976" width="8.7109375" style="18" customWidth="1"/>
    <col min="9977" max="9977" width="8.28515625" style="18" customWidth="1"/>
    <col min="9978" max="9978" width="11" style="18" customWidth="1"/>
    <col min="9979" max="9979" width="11.7109375" style="18" customWidth="1"/>
    <col min="9980" max="9980" width="9.140625" style="18"/>
    <col min="9981" max="9981" width="89" style="18" customWidth="1"/>
    <col min="9982" max="10229" width="9.140625" style="18"/>
    <col min="10230" max="10230" width="10.28515625" style="18" customWidth="1"/>
    <col min="10231" max="10231" width="46.85546875" style="18" customWidth="1"/>
    <col min="10232" max="10232" width="8.7109375" style="18" customWidth="1"/>
    <col min="10233" max="10233" width="8.28515625" style="18" customWidth="1"/>
    <col min="10234" max="10234" width="11" style="18" customWidth="1"/>
    <col min="10235" max="10235" width="11.7109375" style="18" customWidth="1"/>
    <col min="10236" max="10236" width="9.140625" style="18"/>
    <col min="10237" max="10237" width="89" style="18" customWidth="1"/>
    <col min="10238" max="10485" width="9.140625" style="18"/>
    <col min="10486" max="10486" width="10.28515625" style="18" customWidth="1"/>
    <col min="10487" max="10487" width="46.85546875" style="18" customWidth="1"/>
    <col min="10488" max="10488" width="8.7109375" style="18" customWidth="1"/>
    <col min="10489" max="10489" width="8.28515625" style="18" customWidth="1"/>
    <col min="10490" max="10490" width="11" style="18" customWidth="1"/>
    <col min="10491" max="10491" width="11.7109375" style="18" customWidth="1"/>
    <col min="10492" max="10492" width="9.140625" style="18"/>
    <col min="10493" max="10493" width="89" style="18" customWidth="1"/>
    <col min="10494" max="10741" width="9.140625" style="18"/>
    <col min="10742" max="10742" width="10.28515625" style="18" customWidth="1"/>
    <col min="10743" max="10743" width="46.85546875" style="18" customWidth="1"/>
    <col min="10744" max="10744" width="8.7109375" style="18" customWidth="1"/>
    <col min="10745" max="10745" width="8.28515625" style="18" customWidth="1"/>
    <col min="10746" max="10746" width="11" style="18" customWidth="1"/>
    <col min="10747" max="10747" width="11.7109375" style="18" customWidth="1"/>
    <col min="10748" max="10748" width="9.140625" style="18"/>
    <col min="10749" max="10749" width="89" style="18" customWidth="1"/>
    <col min="10750" max="10997" width="9.140625" style="18"/>
    <col min="10998" max="10998" width="10.28515625" style="18" customWidth="1"/>
    <col min="10999" max="10999" width="46.85546875" style="18" customWidth="1"/>
    <col min="11000" max="11000" width="8.7109375" style="18" customWidth="1"/>
    <col min="11001" max="11001" width="8.28515625" style="18" customWidth="1"/>
    <col min="11002" max="11002" width="11" style="18" customWidth="1"/>
    <col min="11003" max="11003" width="11.7109375" style="18" customWidth="1"/>
    <col min="11004" max="11004" width="9.140625" style="18"/>
    <col min="11005" max="11005" width="89" style="18" customWidth="1"/>
    <col min="11006" max="11253" width="9.140625" style="18"/>
    <col min="11254" max="11254" width="10.28515625" style="18" customWidth="1"/>
    <col min="11255" max="11255" width="46.85546875" style="18" customWidth="1"/>
    <col min="11256" max="11256" width="8.7109375" style="18" customWidth="1"/>
    <col min="11257" max="11257" width="8.28515625" style="18" customWidth="1"/>
    <col min="11258" max="11258" width="11" style="18" customWidth="1"/>
    <col min="11259" max="11259" width="11.7109375" style="18" customWidth="1"/>
    <col min="11260" max="11260" width="9.140625" style="18"/>
    <col min="11261" max="11261" width="89" style="18" customWidth="1"/>
    <col min="11262" max="11509" width="9.140625" style="18"/>
    <col min="11510" max="11510" width="10.28515625" style="18" customWidth="1"/>
    <col min="11511" max="11511" width="46.85546875" style="18" customWidth="1"/>
    <col min="11512" max="11512" width="8.7109375" style="18" customWidth="1"/>
    <col min="11513" max="11513" width="8.28515625" style="18" customWidth="1"/>
    <col min="11514" max="11514" width="11" style="18" customWidth="1"/>
    <col min="11515" max="11515" width="11.7109375" style="18" customWidth="1"/>
    <col min="11516" max="11516" width="9.140625" style="18"/>
    <col min="11517" max="11517" width="89" style="18" customWidth="1"/>
    <col min="11518" max="11765" width="9.140625" style="18"/>
    <col min="11766" max="11766" width="10.28515625" style="18" customWidth="1"/>
    <col min="11767" max="11767" width="46.85546875" style="18" customWidth="1"/>
    <col min="11768" max="11768" width="8.7109375" style="18" customWidth="1"/>
    <col min="11769" max="11769" width="8.28515625" style="18" customWidth="1"/>
    <col min="11770" max="11770" width="11" style="18" customWidth="1"/>
    <col min="11771" max="11771" width="11.7109375" style="18" customWidth="1"/>
    <col min="11772" max="11772" width="9.140625" style="18"/>
    <col min="11773" max="11773" width="89" style="18" customWidth="1"/>
    <col min="11774" max="12021" width="9.140625" style="18"/>
    <col min="12022" max="12022" width="10.28515625" style="18" customWidth="1"/>
    <col min="12023" max="12023" width="46.85546875" style="18" customWidth="1"/>
    <col min="12024" max="12024" width="8.7109375" style="18" customWidth="1"/>
    <col min="12025" max="12025" width="8.28515625" style="18" customWidth="1"/>
    <col min="12026" max="12026" width="11" style="18" customWidth="1"/>
    <col min="12027" max="12027" width="11.7109375" style="18" customWidth="1"/>
    <col min="12028" max="12028" width="9.140625" style="18"/>
    <col min="12029" max="12029" width="89" style="18" customWidth="1"/>
    <col min="12030" max="12277" width="9.140625" style="18"/>
    <col min="12278" max="12278" width="10.28515625" style="18" customWidth="1"/>
    <col min="12279" max="12279" width="46.85546875" style="18" customWidth="1"/>
    <col min="12280" max="12280" width="8.7109375" style="18" customWidth="1"/>
    <col min="12281" max="12281" width="8.28515625" style="18" customWidth="1"/>
    <col min="12282" max="12282" width="11" style="18" customWidth="1"/>
    <col min="12283" max="12283" width="11.7109375" style="18" customWidth="1"/>
    <col min="12284" max="12284" width="9.140625" style="18"/>
    <col min="12285" max="12285" width="89" style="18" customWidth="1"/>
    <col min="12286" max="12533" width="9.140625" style="18"/>
    <col min="12534" max="12534" width="10.28515625" style="18" customWidth="1"/>
    <col min="12535" max="12535" width="46.85546875" style="18" customWidth="1"/>
    <col min="12536" max="12536" width="8.7109375" style="18" customWidth="1"/>
    <col min="12537" max="12537" width="8.28515625" style="18" customWidth="1"/>
    <col min="12538" max="12538" width="11" style="18" customWidth="1"/>
    <col min="12539" max="12539" width="11.7109375" style="18" customWidth="1"/>
    <col min="12540" max="12540" width="9.140625" style="18"/>
    <col min="12541" max="12541" width="89" style="18" customWidth="1"/>
    <col min="12542" max="12789" width="9.140625" style="18"/>
    <col min="12790" max="12790" width="10.28515625" style="18" customWidth="1"/>
    <col min="12791" max="12791" width="46.85546875" style="18" customWidth="1"/>
    <col min="12792" max="12792" width="8.7109375" style="18" customWidth="1"/>
    <col min="12793" max="12793" width="8.28515625" style="18" customWidth="1"/>
    <col min="12794" max="12794" width="11" style="18" customWidth="1"/>
    <col min="12795" max="12795" width="11.7109375" style="18" customWidth="1"/>
    <col min="12796" max="12796" width="9.140625" style="18"/>
    <col min="12797" max="12797" width="89" style="18" customWidth="1"/>
    <col min="12798" max="13045" width="9.140625" style="18"/>
    <col min="13046" max="13046" width="10.28515625" style="18" customWidth="1"/>
    <col min="13047" max="13047" width="46.85546875" style="18" customWidth="1"/>
    <col min="13048" max="13048" width="8.7109375" style="18" customWidth="1"/>
    <col min="13049" max="13049" width="8.28515625" style="18" customWidth="1"/>
    <col min="13050" max="13050" width="11" style="18" customWidth="1"/>
    <col min="13051" max="13051" width="11.7109375" style="18" customWidth="1"/>
    <col min="13052" max="13052" width="9.140625" style="18"/>
    <col min="13053" max="13053" width="89" style="18" customWidth="1"/>
    <col min="13054" max="13301" width="9.140625" style="18"/>
    <col min="13302" max="13302" width="10.28515625" style="18" customWidth="1"/>
    <col min="13303" max="13303" width="46.85546875" style="18" customWidth="1"/>
    <col min="13304" max="13304" width="8.7109375" style="18" customWidth="1"/>
    <col min="13305" max="13305" width="8.28515625" style="18" customWidth="1"/>
    <col min="13306" max="13306" width="11" style="18" customWidth="1"/>
    <col min="13307" max="13307" width="11.7109375" style="18" customWidth="1"/>
    <col min="13308" max="13308" width="9.140625" style="18"/>
    <col min="13309" max="13309" width="89" style="18" customWidth="1"/>
    <col min="13310" max="13557" width="9.140625" style="18"/>
    <col min="13558" max="13558" width="10.28515625" style="18" customWidth="1"/>
    <col min="13559" max="13559" width="46.85546875" style="18" customWidth="1"/>
    <col min="13560" max="13560" width="8.7109375" style="18" customWidth="1"/>
    <col min="13561" max="13561" width="8.28515625" style="18" customWidth="1"/>
    <col min="13562" max="13562" width="11" style="18" customWidth="1"/>
    <col min="13563" max="13563" width="11.7109375" style="18" customWidth="1"/>
    <col min="13564" max="13564" width="9.140625" style="18"/>
    <col min="13565" max="13565" width="89" style="18" customWidth="1"/>
    <col min="13566" max="13813" width="9.140625" style="18"/>
    <col min="13814" max="13814" width="10.28515625" style="18" customWidth="1"/>
    <col min="13815" max="13815" width="46.85546875" style="18" customWidth="1"/>
    <col min="13816" max="13816" width="8.7109375" style="18" customWidth="1"/>
    <col min="13817" max="13817" width="8.28515625" style="18" customWidth="1"/>
    <col min="13818" max="13818" width="11" style="18" customWidth="1"/>
    <col min="13819" max="13819" width="11.7109375" style="18" customWidth="1"/>
    <col min="13820" max="13820" width="9.140625" style="18"/>
    <col min="13821" max="13821" width="89" style="18" customWidth="1"/>
    <col min="13822" max="14069" width="9.140625" style="18"/>
    <col min="14070" max="14070" width="10.28515625" style="18" customWidth="1"/>
    <col min="14071" max="14071" width="46.85546875" style="18" customWidth="1"/>
    <col min="14072" max="14072" width="8.7109375" style="18" customWidth="1"/>
    <col min="14073" max="14073" width="8.28515625" style="18" customWidth="1"/>
    <col min="14074" max="14074" width="11" style="18" customWidth="1"/>
    <col min="14075" max="14075" width="11.7109375" style="18" customWidth="1"/>
    <col min="14076" max="14076" width="9.140625" style="18"/>
    <col min="14077" max="14077" width="89" style="18" customWidth="1"/>
    <col min="14078" max="14325" width="9.140625" style="18"/>
    <col min="14326" max="14326" width="10.28515625" style="18" customWidth="1"/>
    <col min="14327" max="14327" width="46.85546875" style="18" customWidth="1"/>
    <col min="14328" max="14328" width="8.7109375" style="18" customWidth="1"/>
    <col min="14329" max="14329" width="8.28515625" style="18" customWidth="1"/>
    <col min="14330" max="14330" width="11" style="18" customWidth="1"/>
    <col min="14331" max="14331" width="11.7109375" style="18" customWidth="1"/>
    <col min="14332" max="14332" width="9.140625" style="18"/>
    <col min="14333" max="14333" width="89" style="18" customWidth="1"/>
    <col min="14334" max="14581" width="9.140625" style="18"/>
    <col min="14582" max="14582" width="10.28515625" style="18" customWidth="1"/>
    <col min="14583" max="14583" width="46.85546875" style="18" customWidth="1"/>
    <col min="14584" max="14584" width="8.7109375" style="18" customWidth="1"/>
    <col min="14585" max="14585" width="8.28515625" style="18" customWidth="1"/>
    <col min="14586" max="14586" width="11" style="18" customWidth="1"/>
    <col min="14587" max="14587" width="11.7109375" style="18" customWidth="1"/>
    <col min="14588" max="14588" width="9.140625" style="18"/>
    <col min="14589" max="14589" width="89" style="18" customWidth="1"/>
    <col min="14590" max="14837" width="9.140625" style="18"/>
    <col min="14838" max="14838" width="10.28515625" style="18" customWidth="1"/>
    <col min="14839" max="14839" width="46.85546875" style="18" customWidth="1"/>
    <col min="14840" max="14840" width="8.7109375" style="18" customWidth="1"/>
    <col min="14841" max="14841" width="8.28515625" style="18" customWidth="1"/>
    <col min="14842" max="14842" width="11" style="18" customWidth="1"/>
    <col min="14843" max="14843" width="11.7109375" style="18" customWidth="1"/>
    <col min="14844" max="14844" width="9.140625" style="18"/>
    <col min="14845" max="14845" width="89" style="18" customWidth="1"/>
    <col min="14846" max="15093" width="9.140625" style="18"/>
    <col min="15094" max="15094" width="10.28515625" style="18" customWidth="1"/>
    <col min="15095" max="15095" width="46.85546875" style="18" customWidth="1"/>
    <col min="15096" max="15096" width="8.7109375" style="18" customWidth="1"/>
    <col min="15097" max="15097" width="8.28515625" style="18" customWidth="1"/>
    <col min="15098" max="15098" width="11" style="18" customWidth="1"/>
    <col min="15099" max="15099" width="11.7109375" style="18" customWidth="1"/>
    <col min="15100" max="15100" width="9.140625" style="18"/>
    <col min="15101" max="15101" width="89" style="18" customWidth="1"/>
    <col min="15102" max="15349" width="9.140625" style="18"/>
    <col min="15350" max="15350" width="10.28515625" style="18" customWidth="1"/>
    <col min="15351" max="15351" width="46.85546875" style="18" customWidth="1"/>
    <col min="15352" max="15352" width="8.7109375" style="18" customWidth="1"/>
    <col min="15353" max="15353" width="8.28515625" style="18" customWidth="1"/>
    <col min="15354" max="15354" width="11" style="18" customWidth="1"/>
    <col min="15355" max="15355" width="11.7109375" style="18" customWidth="1"/>
    <col min="15356" max="15356" width="9.140625" style="18"/>
    <col min="15357" max="15357" width="89" style="18" customWidth="1"/>
    <col min="15358" max="15605" width="9.140625" style="18"/>
    <col min="15606" max="15606" width="10.28515625" style="18" customWidth="1"/>
    <col min="15607" max="15607" width="46.85546875" style="18" customWidth="1"/>
    <col min="15608" max="15608" width="8.7109375" style="18" customWidth="1"/>
    <col min="15609" max="15609" width="8.28515625" style="18" customWidth="1"/>
    <col min="15610" max="15610" width="11" style="18" customWidth="1"/>
    <col min="15611" max="15611" width="11.7109375" style="18" customWidth="1"/>
    <col min="15612" max="15612" width="9.140625" style="18"/>
    <col min="15613" max="15613" width="89" style="18" customWidth="1"/>
    <col min="15614" max="15861" width="9.140625" style="18"/>
    <col min="15862" max="15862" width="10.28515625" style="18" customWidth="1"/>
    <col min="15863" max="15863" width="46.85546875" style="18" customWidth="1"/>
    <col min="15864" max="15864" width="8.7109375" style="18" customWidth="1"/>
    <col min="15865" max="15865" width="8.28515625" style="18" customWidth="1"/>
    <col min="15866" max="15866" width="11" style="18" customWidth="1"/>
    <col min="15867" max="15867" width="11.7109375" style="18" customWidth="1"/>
    <col min="15868" max="15868" width="9.140625" style="18"/>
    <col min="15869" max="15869" width="89" style="18" customWidth="1"/>
    <col min="15870" max="16117" width="9.140625" style="18"/>
    <col min="16118" max="16118" width="10.28515625" style="18" customWidth="1"/>
    <col min="16119" max="16119" width="46.85546875" style="18" customWidth="1"/>
    <col min="16120" max="16120" width="8.7109375" style="18" customWidth="1"/>
    <col min="16121" max="16121" width="8.28515625" style="18" customWidth="1"/>
    <col min="16122" max="16122" width="11" style="18" customWidth="1"/>
    <col min="16123" max="16123" width="11.7109375" style="18" customWidth="1"/>
    <col min="16124" max="16124" width="9.140625" style="18"/>
    <col min="16125" max="16125" width="89" style="18" customWidth="1"/>
    <col min="16126" max="16384" width="9.140625" style="18"/>
  </cols>
  <sheetData>
    <row r="2" spans="1:2" ht="12.75">
      <c r="A2" s="19"/>
    </row>
    <row r="3" spans="1:2" ht="25.5">
      <c r="A3" s="19"/>
      <c r="B3" s="14" t="s">
        <v>228</v>
      </c>
    </row>
    <row r="4" spans="1:2" ht="12.75">
      <c r="A4" s="19"/>
      <c r="B4" s="14"/>
    </row>
    <row r="5" spans="1:2" ht="12.75">
      <c r="A5" s="19"/>
      <c r="B5" s="14" t="s">
        <v>229</v>
      </c>
    </row>
    <row r="6" spans="1:2" ht="12.75">
      <c r="A6" s="19"/>
      <c r="B6" s="20"/>
    </row>
    <row r="7" spans="1:2" ht="41.25" customHeight="1">
      <c r="A7" s="19"/>
      <c r="B7" s="667" t="s">
        <v>874</v>
      </c>
    </row>
    <row r="8" spans="1:2" ht="12.75">
      <c r="A8" s="19"/>
      <c r="B8" s="20"/>
    </row>
    <row r="9" spans="1:2" ht="27" customHeight="1">
      <c r="A9" s="19"/>
      <c r="B9" s="20" t="s">
        <v>875</v>
      </c>
    </row>
    <row r="10" spans="1:2" ht="12.75">
      <c r="A10" s="19"/>
      <c r="B10" s="20"/>
    </row>
    <row r="11" spans="1:2" ht="40.9" customHeight="1">
      <c r="A11" s="19"/>
      <c r="B11" s="223" t="s">
        <v>230</v>
      </c>
    </row>
    <row r="12" spans="1:2" ht="12.75">
      <c r="A12" s="19"/>
      <c r="B12" s="20"/>
    </row>
    <row r="13" spans="1:2" ht="25.5">
      <c r="A13" s="19"/>
      <c r="B13" s="20" t="s">
        <v>231</v>
      </c>
    </row>
    <row r="14" spans="1:2" ht="12.75">
      <c r="A14" s="19"/>
      <c r="B14" s="20"/>
    </row>
    <row r="15" spans="1:2" ht="25.5">
      <c r="A15" s="19"/>
      <c r="B15" s="20" t="s">
        <v>232</v>
      </c>
    </row>
    <row r="16" spans="1:2" ht="12.75">
      <c r="A16" s="19"/>
      <c r="B16" s="20"/>
    </row>
    <row r="17" spans="1:2" ht="12.75">
      <c r="A17" s="19"/>
      <c r="B17" s="20" t="s">
        <v>233</v>
      </c>
    </row>
    <row r="18" spans="1:2" ht="25.5">
      <c r="A18" s="19"/>
      <c r="B18" s="20" t="s">
        <v>357</v>
      </c>
    </row>
    <row r="19" spans="1:2" ht="12.75">
      <c r="A19" s="19"/>
      <c r="B19" s="20" t="s">
        <v>234</v>
      </c>
    </row>
    <row r="20" spans="1:2" ht="12.75">
      <c r="A20" s="19"/>
      <c r="B20" s="20" t="s">
        <v>235</v>
      </c>
    </row>
    <row r="21" spans="1:2" ht="12.75">
      <c r="A21" s="19"/>
      <c r="B21" s="20" t="s">
        <v>457</v>
      </c>
    </row>
    <row r="22" spans="1:2" ht="12.75">
      <c r="A22" s="19"/>
      <c r="B22" s="20"/>
    </row>
    <row r="23" spans="1:2" ht="12.75">
      <c r="A23" s="19"/>
      <c r="B23" s="20" t="s">
        <v>236</v>
      </c>
    </row>
    <row r="24" spans="1:2" ht="12.75">
      <c r="A24" s="19"/>
      <c r="B24" s="20"/>
    </row>
    <row r="25" spans="1:2" ht="41.25" customHeight="1">
      <c r="A25" s="19"/>
      <c r="B25" s="20" t="s">
        <v>237</v>
      </c>
    </row>
    <row r="26" spans="1:2" ht="12.75">
      <c r="A26" s="19"/>
      <c r="B26" s="20"/>
    </row>
    <row r="27" spans="1:2" ht="12.75">
      <c r="A27" s="19"/>
      <c r="B27" s="20" t="s">
        <v>238</v>
      </c>
    </row>
    <row r="28" spans="1:2" ht="12.75">
      <c r="A28" s="19"/>
      <c r="B28" s="20"/>
    </row>
    <row r="29" spans="1:2" ht="12.75">
      <c r="A29" s="19"/>
      <c r="B29" s="222" t="s">
        <v>239</v>
      </c>
    </row>
    <row r="30" spans="1:2" ht="12.75">
      <c r="A30" s="19"/>
      <c r="B30" s="20"/>
    </row>
    <row r="31" spans="1:2" ht="25.5">
      <c r="A31" s="19"/>
      <c r="B31" s="20" t="s">
        <v>240</v>
      </c>
    </row>
    <row r="32" spans="1:2" ht="12.75">
      <c r="A32" s="19"/>
      <c r="B32" s="20"/>
    </row>
    <row r="33" spans="1:2" ht="12.75">
      <c r="A33" s="19"/>
      <c r="B33" s="14" t="s">
        <v>241</v>
      </c>
    </row>
    <row r="34" spans="1:2" ht="12.75">
      <c r="A34" s="19"/>
      <c r="B34" s="20"/>
    </row>
    <row r="35" spans="1:2" ht="12.75">
      <c r="A35" s="19"/>
      <c r="B35" s="222" t="s">
        <v>242</v>
      </c>
    </row>
    <row r="36" spans="1:2" ht="12.75">
      <c r="A36" s="19"/>
      <c r="B36" s="20"/>
    </row>
    <row r="37" spans="1:2" ht="42.75" customHeight="1">
      <c r="A37" s="19"/>
      <c r="B37" s="20" t="s">
        <v>343</v>
      </c>
    </row>
    <row r="38" spans="1:2" ht="12.75">
      <c r="A38" s="19"/>
      <c r="B38" s="20"/>
    </row>
    <row r="39" spans="1:2" ht="25.5">
      <c r="A39" s="19"/>
      <c r="B39" s="20" t="s">
        <v>243</v>
      </c>
    </row>
    <row r="40" spans="1:2" ht="12.75">
      <c r="A40" s="19"/>
      <c r="B40" s="20" t="s">
        <v>244</v>
      </c>
    </row>
    <row r="41" spans="1:2" ht="12.75">
      <c r="A41" s="19"/>
      <c r="B41" s="20"/>
    </row>
    <row r="42" spans="1:2" ht="12.75">
      <c r="A42" s="19"/>
      <c r="B42" s="222" t="s">
        <v>245</v>
      </c>
    </row>
    <row r="43" spans="1:2" ht="12.75">
      <c r="A43" s="19"/>
      <c r="B43" s="20"/>
    </row>
    <row r="44" spans="1:2" ht="42.75" customHeight="1">
      <c r="A44" s="19"/>
      <c r="B44" s="20" t="s">
        <v>246</v>
      </c>
    </row>
    <row r="45" spans="1:2" ht="12.75">
      <c r="A45" s="19"/>
      <c r="B45" s="20"/>
    </row>
    <row r="46" spans="1:2" ht="12.75">
      <c r="A46" s="19"/>
      <c r="B46" s="222" t="s">
        <v>247</v>
      </c>
    </row>
    <row r="47" spans="1:2" ht="12.75">
      <c r="A47" s="19"/>
      <c r="B47" s="20"/>
    </row>
    <row r="48" spans="1:2" ht="142.5" customHeight="1">
      <c r="A48" s="19"/>
      <c r="B48" s="20" t="s">
        <v>248</v>
      </c>
    </row>
    <row r="49" spans="1:2" ht="12.75">
      <c r="A49" s="19"/>
      <c r="B49" s="20"/>
    </row>
    <row r="50" spans="1:2" ht="12.75">
      <c r="A50" s="19"/>
      <c r="B50" s="222" t="s">
        <v>249</v>
      </c>
    </row>
    <row r="51" spans="1:2" ht="12.75">
      <c r="A51" s="19"/>
      <c r="B51" s="20"/>
    </row>
    <row r="52" spans="1:2" ht="25.5">
      <c r="A52" s="19"/>
      <c r="B52" s="20" t="s">
        <v>250</v>
      </c>
    </row>
    <row r="53" spans="1:2" ht="12.75">
      <c r="A53" s="19"/>
      <c r="B53" s="20"/>
    </row>
    <row r="54" spans="1:2" ht="12.75">
      <c r="A54" s="19"/>
      <c r="B54" s="222" t="s">
        <v>251</v>
      </c>
    </row>
    <row r="55" spans="1:2" ht="12.75">
      <c r="A55" s="19"/>
      <c r="B55" s="20"/>
    </row>
    <row r="56" spans="1:2" ht="56.25" customHeight="1">
      <c r="A56" s="19"/>
      <c r="B56" s="20" t="s">
        <v>252</v>
      </c>
    </row>
    <row r="57" spans="1:2" ht="12.75">
      <c r="A57" s="19"/>
      <c r="B57" s="20"/>
    </row>
    <row r="58" spans="1:2" ht="12.75">
      <c r="A58" s="19"/>
      <c r="B58" s="222" t="s">
        <v>253</v>
      </c>
    </row>
    <row r="59" spans="1:2" ht="12.75">
      <c r="A59" s="19"/>
      <c r="B59" s="20"/>
    </row>
    <row r="60" spans="1:2" ht="25.5">
      <c r="A60" s="19"/>
      <c r="B60" s="20" t="s">
        <v>254</v>
      </c>
    </row>
    <row r="61" spans="1:2" ht="12.75">
      <c r="A61" s="19"/>
      <c r="B61" s="20"/>
    </row>
    <row r="62" spans="1:2" ht="12.75">
      <c r="A62" s="19"/>
      <c r="B62" s="222" t="s">
        <v>255</v>
      </c>
    </row>
    <row r="63" spans="1:2" ht="12.75">
      <c r="A63" s="19"/>
      <c r="B63" s="20"/>
    </row>
    <row r="64" spans="1:2" ht="43.5" customHeight="1">
      <c r="A64" s="19"/>
      <c r="B64" s="20" t="s">
        <v>256</v>
      </c>
    </row>
    <row r="65" spans="1:2" ht="25.5">
      <c r="A65" s="19"/>
      <c r="B65" s="20" t="s">
        <v>257</v>
      </c>
    </row>
    <row r="66" spans="1:2" ht="12.75">
      <c r="A66" s="19"/>
      <c r="B66" s="20"/>
    </row>
    <row r="67" spans="1:2" ht="12.75">
      <c r="A67" s="19"/>
      <c r="B67" s="222" t="s">
        <v>258</v>
      </c>
    </row>
    <row r="68" spans="1:2" ht="12.75">
      <c r="A68" s="19"/>
      <c r="B68" s="20"/>
    </row>
    <row r="69" spans="1:2" ht="42" customHeight="1">
      <c r="A69" s="19"/>
      <c r="B69" s="20" t="s">
        <v>259</v>
      </c>
    </row>
    <row r="70" spans="1:2" ht="12.75">
      <c r="A70" s="19"/>
      <c r="B70" s="20"/>
    </row>
    <row r="71" spans="1:2" ht="25.5">
      <c r="A71" s="19"/>
      <c r="B71" s="20" t="s">
        <v>260</v>
      </c>
    </row>
    <row r="72" spans="1:2" ht="12.75">
      <c r="A72" s="19"/>
      <c r="B72" s="20"/>
    </row>
    <row r="73" spans="1:2" ht="27.75" customHeight="1">
      <c r="A73" s="19"/>
      <c r="B73" s="20" t="s">
        <v>261</v>
      </c>
    </row>
    <row r="74" spans="1:2" ht="12.75">
      <c r="A74" s="19"/>
      <c r="B74" s="20"/>
    </row>
    <row r="75" spans="1:2" ht="27.75" customHeight="1">
      <c r="A75" s="19"/>
      <c r="B75" s="20" t="s">
        <v>262</v>
      </c>
    </row>
    <row r="76" spans="1:2" ht="12.75">
      <c r="A76" s="19"/>
      <c r="B76" s="20"/>
    </row>
    <row r="77" spans="1:2" ht="42" customHeight="1">
      <c r="A77" s="19"/>
      <c r="B77" s="20" t="s">
        <v>263</v>
      </c>
    </row>
    <row r="78" spans="1:2" ht="12.75">
      <c r="A78" s="19"/>
      <c r="B78" s="20"/>
    </row>
    <row r="79" spans="1:2" ht="12.75">
      <c r="A79" s="19"/>
      <c r="B79" s="222" t="s">
        <v>264</v>
      </c>
    </row>
    <row r="80" spans="1:2" ht="12.75">
      <c r="A80" s="19"/>
      <c r="B80" s="20"/>
    </row>
    <row r="81" spans="1:2" ht="42" customHeight="1">
      <c r="A81" s="19"/>
      <c r="B81" s="20" t="s">
        <v>265</v>
      </c>
    </row>
    <row r="82" spans="1:2" ht="12.75">
      <c r="A82" s="19"/>
      <c r="B82" s="20" t="s">
        <v>266</v>
      </c>
    </row>
    <row r="83" spans="1:2" ht="12.75">
      <c r="A83" s="19"/>
      <c r="B83" s="20" t="s">
        <v>267</v>
      </c>
    </row>
    <row r="84" spans="1:2" ht="12.75">
      <c r="A84" s="19"/>
      <c r="B84" s="20" t="s">
        <v>451</v>
      </c>
    </row>
    <row r="85" spans="1:2" ht="12.75">
      <c r="A85" s="19"/>
      <c r="B85" s="20" t="s">
        <v>452</v>
      </c>
    </row>
    <row r="86" spans="1:2" ht="12.75">
      <c r="A86" s="19"/>
      <c r="B86" s="20" t="s">
        <v>453</v>
      </c>
    </row>
    <row r="87" spans="1:2" ht="12.75">
      <c r="A87" s="19"/>
      <c r="B87" s="20" t="s">
        <v>454</v>
      </c>
    </row>
    <row r="88" spans="1:2" ht="12.75">
      <c r="A88" s="19"/>
      <c r="B88" s="20" t="s">
        <v>455</v>
      </c>
    </row>
    <row r="89" spans="1:2" ht="25.5">
      <c r="A89" s="19"/>
      <c r="B89" s="20" t="s">
        <v>456</v>
      </c>
    </row>
    <row r="90" spans="1:2" ht="12.75">
      <c r="A90" s="19"/>
      <c r="B90" s="20"/>
    </row>
    <row r="91" spans="1:2" ht="30.75" customHeight="1">
      <c r="A91" s="19"/>
      <c r="B91" s="223" t="s">
        <v>268</v>
      </c>
    </row>
    <row r="92" spans="1:2" ht="12.75">
      <c r="A92" s="19"/>
      <c r="B92" s="20"/>
    </row>
    <row r="93" spans="1:2" ht="26.25" customHeight="1">
      <c r="A93" s="19"/>
      <c r="B93" s="20" t="s">
        <v>876</v>
      </c>
    </row>
    <row r="94" spans="1:2" ht="12.75">
      <c r="A94" s="19"/>
      <c r="B94" s="20"/>
    </row>
    <row r="95" spans="1:2" ht="42.75" customHeight="1">
      <c r="A95" s="19"/>
      <c r="B95" s="20" t="s">
        <v>269</v>
      </c>
    </row>
    <row r="96" spans="1:2" ht="12.75">
      <c r="A96" s="19"/>
      <c r="B96" s="20"/>
    </row>
    <row r="97" spans="1:2" ht="82.5" customHeight="1">
      <c r="A97" s="19"/>
      <c r="B97" s="223" t="s">
        <v>270</v>
      </c>
    </row>
    <row r="98" spans="1:2" ht="12.75">
      <c r="A98" s="19"/>
      <c r="B98" s="14"/>
    </row>
    <row r="99" spans="1:2" ht="12.75">
      <c r="A99" s="19"/>
      <c r="B99" s="20"/>
    </row>
    <row r="100" spans="1:2" ht="12.75">
      <c r="A100" s="19"/>
      <c r="B100" s="20"/>
    </row>
    <row r="101" spans="1:2" ht="12.75">
      <c r="A101" s="19"/>
      <c r="B101" s="20"/>
    </row>
    <row r="102" spans="1:2" ht="12.75">
      <c r="A102" s="19"/>
      <c r="B102" s="20"/>
    </row>
    <row r="103" spans="1:2" ht="12.75">
      <c r="A103" s="19"/>
      <c r="B103" s="20"/>
    </row>
    <row r="104" spans="1:2" ht="12.75">
      <c r="A104" s="19"/>
      <c r="B104" s="20"/>
    </row>
    <row r="105" spans="1:2" ht="12.75">
      <c r="A105" s="19"/>
      <c r="B105" s="20"/>
    </row>
    <row r="106" spans="1:2" ht="12.75">
      <c r="A106" s="19"/>
      <c r="B106" s="20"/>
    </row>
    <row r="107" spans="1:2" ht="12.75">
      <c r="A107" s="19"/>
      <c r="B107" s="20"/>
    </row>
    <row r="108" spans="1:2" ht="12.75">
      <c r="A108" s="19"/>
      <c r="B108" s="20"/>
    </row>
    <row r="109" spans="1:2" ht="12.75">
      <c r="A109" s="19"/>
      <c r="B109" s="20"/>
    </row>
    <row r="110" spans="1:2" ht="12.75">
      <c r="A110" s="19"/>
      <c r="B110" s="20"/>
    </row>
    <row r="111" spans="1:2" ht="12.75">
      <c r="A111" s="19"/>
      <c r="B111" s="20"/>
    </row>
    <row r="112" spans="1:2" ht="12.75">
      <c r="A112" s="221"/>
      <c r="B112" s="20"/>
    </row>
    <row r="113" spans="1:2" ht="12.75">
      <c r="A113" s="221"/>
      <c r="B113" s="14"/>
    </row>
    <row r="114" spans="1:2" ht="12.75">
      <c r="A114" s="19"/>
      <c r="B114" s="14"/>
    </row>
    <row r="115" spans="1:2" ht="12.75">
      <c r="A115" s="221"/>
      <c r="B115" s="20"/>
    </row>
    <row r="116" spans="1:2" ht="12.75">
      <c r="A116" s="221"/>
      <c r="B116" s="14"/>
    </row>
    <row r="117" spans="1:2" ht="12.75">
      <c r="A117" s="19"/>
      <c r="B117" s="14"/>
    </row>
    <row r="118" spans="1:2" ht="12.75">
      <c r="A118" s="19"/>
      <c r="B118" s="20"/>
    </row>
    <row r="119" spans="1:2" ht="12.75">
      <c r="A119" s="19"/>
      <c r="B119" s="20"/>
    </row>
    <row r="120" spans="1:2" ht="12.75">
      <c r="A120" s="19"/>
      <c r="B120" s="20"/>
    </row>
    <row r="121" spans="1:2" ht="12.75">
      <c r="A121" s="19"/>
      <c r="B121" s="20"/>
    </row>
    <row r="122" spans="1:2" ht="12.75">
      <c r="A122" s="19"/>
      <c r="B122" s="20"/>
    </row>
    <row r="123" spans="1:2" ht="12.75">
      <c r="A123" s="19"/>
      <c r="B123" s="20"/>
    </row>
    <row r="124" spans="1:2" ht="12.75">
      <c r="A124" s="19"/>
      <c r="B124" s="20"/>
    </row>
    <row r="125" spans="1:2" ht="12.75">
      <c r="A125" s="19"/>
      <c r="B125" s="20"/>
    </row>
    <row r="126" spans="1:2" ht="12.75">
      <c r="A126" s="19"/>
      <c r="B126" s="20"/>
    </row>
    <row r="127" spans="1:2" ht="12.75">
      <c r="A127" s="19"/>
      <c r="B127" s="20"/>
    </row>
    <row r="128" spans="1:2" ht="12.75">
      <c r="A128" s="19"/>
      <c r="B128" s="20"/>
    </row>
    <row r="129" spans="1:2" ht="12.75">
      <c r="A129" s="19"/>
      <c r="B129" s="14"/>
    </row>
    <row r="130" spans="1:2" ht="12.75">
      <c r="A130" s="221"/>
      <c r="B130" s="20"/>
    </row>
    <row r="131" spans="1:2" ht="12.75">
      <c r="A131" s="19"/>
      <c r="B131" s="14"/>
    </row>
    <row r="132" spans="1:2" ht="12.75">
      <c r="A132" s="19"/>
      <c r="B132" s="20"/>
    </row>
    <row r="133" spans="1:2" ht="12.75">
      <c r="A133" s="19"/>
      <c r="B133" s="20"/>
    </row>
    <row r="134" spans="1:2" ht="12.75">
      <c r="A134" s="19"/>
      <c r="B134" s="20"/>
    </row>
    <row r="135" spans="1:2" ht="12.75">
      <c r="A135" s="19"/>
      <c r="B135" s="20"/>
    </row>
    <row r="136" spans="1:2" ht="12.75">
      <c r="A136" s="19"/>
      <c r="B136" s="20"/>
    </row>
    <row r="137" spans="1:2" ht="12.75">
      <c r="A137" s="19"/>
      <c r="B137" s="20"/>
    </row>
    <row r="138" spans="1:2" ht="12.75">
      <c r="A138" s="19"/>
      <c r="B138" s="20"/>
    </row>
    <row r="139" spans="1:2" ht="12.75">
      <c r="A139" s="19"/>
      <c r="B139" s="20"/>
    </row>
    <row r="140" spans="1:2" ht="12.75">
      <c r="A140" s="19"/>
      <c r="B140" s="20"/>
    </row>
    <row r="141" spans="1:2" ht="12.75">
      <c r="A141" s="19"/>
      <c r="B141" s="20"/>
    </row>
    <row r="142" spans="1:2" ht="12.75">
      <c r="A142" s="19"/>
      <c r="B142" s="20"/>
    </row>
    <row r="143" spans="1:2" ht="12.75">
      <c r="A143" s="19"/>
      <c r="B143" s="20"/>
    </row>
    <row r="144" spans="1:2" ht="12.75">
      <c r="A144" s="19"/>
      <c r="B144" s="20"/>
    </row>
    <row r="145" spans="1:2" ht="12.75">
      <c r="A145" s="19"/>
      <c r="B145" s="20"/>
    </row>
    <row r="146" spans="1:2" ht="12.75">
      <c r="A146" s="19"/>
      <c r="B146" s="20"/>
    </row>
    <row r="147" spans="1:2" ht="12.75">
      <c r="A147" s="19"/>
      <c r="B147" s="20"/>
    </row>
    <row r="148" spans="1:2" ht="12.75">
      <c r="A148" s="19"/>
      <c r="B148" s="20"/>
    </row>
    <row r="149" spans="1:2" ht="12.75">
      <c r="A149" s="19"/>
      <c r="B149" s="20"/>
    </row>
    <row r="150" spans="1:2" ht="12.75">
      <c r="A150" s="19"/>
      <c r="B150" s="20"/>
    </row>
    <row r="151" spans="1:2" ht="12.75">
      <c r="A151" s="19"/>
      <c r="B151" s="20"/>
    </row>
    <row r="152" spans="1:2" ht="12.75">
      <c r="A152" s="19"/>
      <c r="B152" s="20"/>
    </row>
    <row r="153" spans="1:2" ht="12.75">
      <c r="A153" s="19"/>
      <c r="B153" s="20"/>
    </row>
    <row r="154" spans="1:2" ht="12.75">
      <c r="A154" s="19"/>
      <c r="B154" s="20"/>
    </row>
    <row r="155" spans="1:2" ht="12.75">
      <c r="A155" s="19"/>
      <c r="B155" s="14"/>
    </row>
    <row r="156" spans="1:2" ht="12.75">
      <c r="A156" s="19"/>
      <c r="B156" s="14"/>
    </row>
    <row r="157" spans="1:2" ht="12.75">
      <c r="A157" s="221"/>
      <c r="B157" s="20"/>
    </row>
    <row r="158" spans="1:2" ht="12.75">
      <c r="A158" s="19"/>
      <c r="B158" s="14"/>
    </row>
    <row r="159" spans="1:2" ht="12.75">
      <c r="A159" s="19"/>
      <c r="B159" s="20"/>
    </row>
    <row r="160" spans="1:2" ht="12.75">
      <c r="A160" s="19"/>
      <c r="B160" s="20"/>
    </row>
    <row r="161" spans="1:2" ht="12.75">
      <c r="A161" s="19"/>
      <c r="B161" s="20"/>
    </row>
    <row r="162" spans="1:2" ht="12.75">
      <c r="A162" s="19"/>
      <c r="B162" s="20"/>
    </row>
    <row r="163" spans="1:2" ht="12.75">
      <c r="A163" s="19"/>
      <c r="B163" s="20"/>
    </row>
    <row r="164" spans="1:2" ht="12.75">
      <c r="A164" s="19"/>
      <c r="B164" s="20"/>
    </row>
    <row r="165" spans="1:2" ht="12.75">
      <c r="A165" s="19"/>
      <c r="B165" s="20"/>
    </row>
    <row r="166" spans="1:2" ht="12.75">
      <c r="A166" s="19"/>
      <c r="B166" s="20"/>
    </row>
    <row r="167" spans="1:2" ht="12.75">
      <c r="A167" s="19"/>
      <c r="B167" s="20"/>
    </row>
    <row r="168" spans="1:2" ht="12.75">
      <c r="A168" s="19"/>
      <c r="B168" s="20"/>
    </row>
    <row r="169" spans="1:2" ht="12.75">
      <c r="A169" s="19"/>
      <c r="B169" s="20"/>
    </row>
    <row r="170" spans="1:2" ht="12.75">
      <c r="A170" s="19"/>
      <c r="B170" s="20"/>
    </row>
    <row r="171" spans="1:2" ht="12.75">
      <c r="A171" s="19"/>
      <c r="B171" s="20"/>
    </row>
    <row r="172" spans="1:2" ht="12.75">
      <c r="A172" s="19"/>
      <c r="B172" s="20"/>
    </row>
    <row r="173" spans="1:2" ht="12.75">
      <c r="A173" s="19"/>
      <c r="B173" s="20"/>
    </row>
    <row r="174" spans="1:2" ht="12.75">
      <c r="A174" s="19"/>
      <c r="B174" s="20"/>
    </row>
    <row r="175" spans="1:2" ht="12.75">
      <c r="A175" s="19"/>
      <c r="B175" s="20"/>
    </row>
    <row r="176" spans="1:2" ht="12.75">
      <c r="A176" s="19"/>
      <c r="B176" s="20"/>
    </row>
    <row r="177" spans="1:2" ht="12.75">
      <c r="A177" s="19"/>
      <c r="B177" s="20"/>
    </row>
    <row r="178" spans="1:2" ht="12.75">
      <c r="A178" s="19"/>
      <c r="B178" s="20"/>
    </row>
    <row r="179" spans="1:2" ht="12.75">
      <c r="A179" s="19"/>
      <c r="B179" s="20"/>
    </row>
    <row r="180" spans="1:2" ht="12.75">
      <c r="A180" s="19"/>
      <c r="B180" s="20"/>
    </row>
    <row r="181" spans="1:2" ht="12.75">
      <c r="A181" s="19"/>
      <c r="B181" s="20"/>
    </row>
    <row r="182" spans="1:2" ht="12.75">
      <c r="A182" s="19"/>
      <c r="B182" s="20"/>
    </row>
    <row r="183" spans="1:2" ht="12.75">
      <c r="A183" s="19"/>
      <c r="B183" s="20"/>
    </row>
    <row r="184" spans="1:2" ht="12.75">
      <c r="A184" s="19"/>
      <c r="B184" s="20"/>
    </row>
    <row r="185" spans="1:2" ht="12.75">
      <c r="A185" s="19"/>
      <c r="B185" s="20"/>
    </row>
    <row r="186" spans="1:2" ht="12.75">
      <c r="A186" s="19"/>
      <c r="B186" s="20"/>
    </row>
    <row r="187" spans="1:2" ht="12.75">
      <c r="A187" s="19"/>
      <c r="B187" s="20"/>
    </row>
    <row r="188" spans="1:2" ht="12.75">
      <c r="B188" s="20"/>
    </row>
    <row r="190" spans="1:2" ht="12.75">
      <c r="A190" s="221"/>
    </row>
    <row r="191" spans="1:2" ht="12.75">
      <c r="A191" s="19"/>
      <c r="B191" s="14"/>
    </row>
    <row r="192" spans="1:2" ht="12.75">
      <c r="A192" s="19"/>
      <c r="B192" s="20"/>
    </row>
    <row r="193" spans="1:2" ht="12.75">
      <c r="A193" s="19"/>
      <c r="B193" s="20"/>
    </row>
    <row r="194" spans="1:2" ht="12.75">
      <c r="A194" s="19"/>
      <c r="B194" s="20"/>
    </row>
    <row r="195" spans="1:2" ht="12.75">
      <c r="A195" s="19"/>
      <c r="B195" s="20"/>
    </row>
    <row r="196" spans="1:2" ht="12.75">
      <c r="B196" s="14"/>
    </row>
  </sheetData>
  <sheetProtection algorithmName="SHA-512" hashValue="SVvI/3urdyYJdZysNWElzFL5RQUDeGTMGRCmbcosR7rnSqjKoTCvZcUmIa//oCP/j2jqC45mXa2FL+C9VkQktA==" saltValue="7K9OusYO0rDzv6MFRDKRKA==" spinCount="100000" sheet="1" objects="1" scenarios="1"/>
  <pageMargins left="0.70866141732283472" right="0.70866141732283472" top="0.74803149606299213" bottom="0.74803149606299213" header="0.31496062992125984" footer="0.31496062992125984"/>
  <pageSetup paperSize="9" orientation="portrait" r:id="rId1"/>
  <headerFooter>
    <oddHeader>&amp;L&amp;"-,Uobičajeno"&amp;K01+041INVESTITOR: HRVATSKI POVIJESNI MUZEJ
GRAĐEVINA: Palača Vojković-Oršić-Kulmer-Rauch, Matoševa 9, Zagreb&amp;R&amp;"-,Uobičajeno"&amp;K01+043PROJEKT OBNOVE KONSTRUKCIJE ZGRADE - Z.O.P. 01/22
T R O Š K O V N I K</oddHeader>
    <oddFooter>&amp;L&amp;"-,Uobičajeno"&amp;K01+046
Glavni projektant: Martina Vujasinović, mag. ind. aedif.
INTRADOS PROJEKT d.o.o., Zagreb, ožujak 2022.&amp;R&amp;"-,Uobičajeno"&amp;K01+045str.: O &amp;P</oddFooter>
  </headerFooter>
  <rowBreaks count="2" manualBreakCount="2">
    <brk id="31" max="16383" man="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94"/>
  <sheetViews>
    <sheetView showZeros="0" view="pageBreakPreview" topLeftCell="A430" zoomScaleNormal="100" zoomScaleSheetLayoutView="100" zoomScalePageLayoutView="70" workbookViewId="0">
      <selection activeCell="A464" sqref="A464:F464"/>
    </sheetView>
  </sheetViews>
  <sheetFormatPr defaultColWidth="12.7109375" defaultRowHeight="12"/>
  <cols>
    <col min="1" max="1" width="80.42578125" style="288" customWidth="1"/>
    <col min="2" max="2" width="3" style="288" customWidth="1"/>
    <col min="3" max="3" width="12.7109375" style="288"/>
    <col min="4" max="4" width="3.5703125" style="288" customWidth="1"/>
    <col min="5" max="5" width="7" style="288" customWidth="1"/>
    <col min="6" max="6" width="6.42578125" style="288" customWidth="1"/>
    <col min="7" max="16384" width="12.7109375" style="288"/>
  </cols>
  <sheetData>
    <row r="1" spans="1:6">
      <c r="A1" s="491" t="s">
        <v>563</v>
      </c>
      <c r="B1" s="290"/>
      <c r="C1" s="289"/>
      <c r="D1" s="289"/>
      <c r="E1" s="289"/>
      <c r="F1" s="289"/>
    </row>
    <row r="2" spans="1:6">
      <c r="A2" s="287"/>
      <c r="B2" s="287"/>
      <c r="C2" s="287"/>
      <c r="D2" s="287"/>
      <c r="E2" s="287"/>
      <c r="F2" s="287"/>
    </row>
    <row r="3" spans="1:6">
      <c r="A3" s="290" t="s">
        <v>346</v>
      </c>
      <c r="B3" s="290"/>
      <c r="C3" s="287"/>
      <c r="D3" s="287"/>
      <c r="E3" s="287"/>
      <c r="F3" s="287"/>
    </row>
    <row r="4" spans="1:6">
      <c r="A4" s="287"/>
      <c r="B4" s="287"/>
      <c r="C4" s="287"/>
      <c r="D4" s="287"/>
      <c r="E4" s="287"/>
      <c r="F4" s="287"/>
    </row>
    <row r="5" spans="1:6" ht="24" customHeight="1">
      <c r="A5" s="633" t="s">
        <v>323</v>
      </c>
      <c r="B5" s="633"/>
      <c r="C5" s="633"/>
      <c r="D5" s="633"/>
      <c r="E5" s="633"/>
      <c r="F5" s="633"/>
    </row>
    <row r="6" spans="1:6" ht="38.25" customHeight="1">
      <c r="A6" s="633" t="s">
        <v>99</v>
      </c>
      <c r="B6" s="633"/>
      <c r="C6" s="633"/>
      <c r="D6" s="633"/>
      <c r="E6" s="633"/>
      <c r="F6" s="633"/>
    </row>
    <row r="7" spans="1:6" ht="25.15" customHeight="1">
      <c r="A7" s="633" t="s">
        <v>100</v>
      </c>
      <c r="B7" s="633"/>
      <c r="C7" s="633"/>
      <c r="D7" s="633"/>
      <c r="E7" s="633"/>
      <c r="F7" s="633"/>
    </row>
    <row r="8" spans="1:6" ht="24.6" customHeight="1">
      <c r="A8" s="634" t="s">
        <v>101</v>
      </c>
      <c r="B8" s="633"/>
      <c r="C8" s="633"/>
      <c r="D8" s="633"/>
      <c r="E8" s="633"/>
      <c r="F8" s="633"/>
    </row>
    <row r="9" spans="1:6">
      <c r="A9" s="633" t="s">
        <v>102</v>
      </c>
      <c r="B9" s="633"/>
      <c r="C9" s="633"/>
      <c r="D9" s="633"/>
      <c r="E9" s="633"/>
      <c r="F9" s="633"/>
    </row>
    <row r="10" spans="1:6">
      <c r="A10" s="633" t="s">
        <v>103</v>
      </c>
      <c r="B10" s="633"/>
      <c r="C10" s="633"/>
      <c r="D10" s="633"/>
      <c r="E10" s="633"/>
      <c r="F10" s="633"/>
    </row>
    <row r="12" spans="1:6">
      <c r="A12" s="290" t="s">
        <v>345</v>
      </c>
      <c r="B12" s="290"/>
      <c r="C12" s="286"/>
      <c r="D12" s="285"/>
      <c r="E12" s="284"/>
      <c r="F12" s="285"/>
    </row>
    <row r="13" spans="1:6">
      <c r="A13" s="289"/>
      <c r="B13" s="289"/>
      <c r="C13" s="286"/>
      <c r="D13" s="285"/>
      <c r="E13" s="284"/>
      <c r="F13" s="285"/>
    </row>
    <row r="14" spans="1:6">
      <c r="A14" s="283" t="s">
        <v>45</v>
      </c>
      <c r="B14" s="282"/>
      <c r="C14" s="281"/>
      <c r="D14" s="280"/>
      <c r="E14" s="279"/>
      <c r="F14" s="278"/>
    </row>
    <row r="15" spans="1:6">
      <c r="A15" s="277"/>
      <c r="B15" s="282"/>
      <c r="C15" s="281"/>
      <c r="D15" s="280"/>
      <c r="E15" s="279"/>
      <c r="F15" s="278"/>
    </row>
    <row r="16" spans="1:6">
      <c r="A16" s="635" t="s">
        <v>80</v>
      </c>
      <c r="B16" s="635"/>
      <c r="C16" s="635"/>
      <c r="D16" s="635"/>
      <c r="E16" s="635"/>
      <c r="F16" s="635"/>
    </row>
    <row r="17" spans="1:6">
      <c r="A17" s="635"/>
      <c r="B17" s="635"/>
      <c r="C17" s="635"/>
      <c r="D17" s="635"/>
      <c r="E17" s="635"/>
      <c r="F17" s="635"/>
    </row>
    <row r="18" spans="1:6" ht="6.75" customHeight="1">
      <c r="A18" s="276"/>
      <c r="B18" s="276"/>
      <c r="C18" s="275"/>
      <c r="D18" s="285"/>
      <c r="E18" s="276"/>
      <c r="F18" s="276"/>
    </row>
    <row r="19" spans="1:6">
      <c r="A19" s="635" t="s">
        <v>81</v>
      </c>
      <c r="B19" s="635"/>
      <c r="C19" s="635"/>
      <c r="D19" s="635"/>
      <c r="E19" s="635"/>
      <c r="F19" s="635"/>
    </row>
    <row r="20" spans="1:6">
      <c r="A20" s="633" t="s">
        <v>82</v>
      </c>
      <c r="B20" s="633"/>
      <c r="C20" s="633"/>
      <c r="D20" s="633"/>
      <c r="E20" s="633"/>
      <c r="F20" s="633"/>
    </row>
    <row r="21" spans="1:6">
      <c r="A21" s="633" t="s">
        <v>83</v>
      </c>
      <c r="B21" s="633"/>
      <c r="C21" s="633"/>
      <c r="D21" s="633"/>
      <c r="E21" s="633"/>
      <c r="F21" s="633"/>
    </row>
    <row r="22" spans="1:6">
      <c r="A22" s="633" t="s">
        <v>84</v>
      </c>
      <c r="B22" s="633"/>
      <c r="C22" s="633"/>
      <c r="D22" s="633"/>
      <c r="E22" s="633"/>
      <c r="F22" s="633"/>
    </row>
    <row r="23" spans="1:6">
      <c r="A23" s="633" t="s">
        <v>85</v>
      </c>
      <c r="B23" s="633"/>
      <c r="C23" s="633"/>
      <c r="D23" s="633"/>
      <c r="E23" s="633"/>
      <c r="F23" s="633"/>
    </row>
    <row r="24" spans="1:6">
      <c r="A24" s="635" t="s">
        <v>86</v>
      </c>
      <c r="B24" s="635"/>
      <c r="C24" s="635"/>
      <c r="D24" s="635"/>
      <c r="E24" s="635"/>
      <c r="F24" s="635"/>
    </row>
    <row r="25" spans="1:6">
      <c r="A25" s="635" t="s">
        <v>87</v>
      </c>
      <c r="B25" s="635"/>
      <c r="C25" s="635"/>
      <c r="D25" s="635"/>
      <c r="E25" s="635"/>
      <c r="F25" s="635"/>
    </row>
    <row r="26" spans="1:6">
      <c r="A26" s="633" t="s">
        <v>88</v>
      </c>
      <c r="B26" s="633"/>
      <c r="C26" s="633"/>
      <c r="D26" s="633"/>
      <c r="E26" s="633"/>
      <c r="F26" s="633"/>
    </row>
    <row r="27" spans="1:6" ht="6.75" customHeight="1">
      <c r="A27" s="276"/>
      <c r="B27" s="276"/>
      <c r="C27" s="275"/>
      <c r="D27" s="285"/>
      <c r="E27" s="276"/>
      <c r="F27" s="276"/>
    </row>
    <row r="28" spans="1:6">
      <c r="A28" s="635" t="s">
        <v>89</v>
      </c>
      <c r="B28" s="635"/>
      <c r="C28" s="635"/>
      <c r="D28" s="635"/>
      <c r="E28" s="635"/>
      <c r="F28" s="635"/>
    </row>
    <row r="29" spans="1:6">
      <c r="A29" s="635"/>
      <c r="B29" s="635"/>
      <c r="C29" s="635"/>
      <c r="D29" s="635"/>
      <c r="E29" s="635"/>
      <c r="F29" s="635"/>
    </row>
    <row r="30" spans="1:6">
      <c r="A30" s="289"/>
      <c r="B30" s="289"/>
      <c r="C30" s="286"/>
      <c r="D30" s="285"/>
      <c r="E30" s="284"/>
      <c r="F30" s="285"/>
    </row>
    <row r="31" spans="1:6" ht="25.5" customHeight="1">
      <c r="A31" s="636" t="s">
        <v>115</v>
      </c>
      <c r="B31" s="635"/>
      <c r="C31" s="635"/>
      <c r="D31" s="635"/>
      <c r="E31" s="635"/>
      <c r="F31" s="635"/>
    </row>
    <row r="33" spans="1:6">
      <c r="A33" s="290" t="s">
        <v>574</v>
      </c>
      <c r="B33" s="290"/>
      <c r="C33" s="286"/>
      <c r="D33" s="285"/>
      <c r="E33" s="284"/>
      <c r="F33" s="285"/>
    </row>
    <row r="34" spans="1:6">
      <c r="A34" s="289"/>
      <c r="B34" s="289"/>
      <c r="C34" s="286"/>
      <c r="D34" s="285"/>
      <c r="E34" s="284"/>
      <c r="F34" s="285"/>
    </row>
    <row r="35" spans="1:6">
      <c r="A35" s="283" t="s">
        <v>45</v>
      </c>
      <c r="B35" s="282"/>
      <c r="C35" s="281"/>
      <c r="D35" s="280"/>
      <c r="E35" s="279"/>
      <c r="F35" s="278"/>
    </row>
    <row r="36" spans="1:6">
      <c r="A36" s="277"/>
      <c r="B36" s="282"/>
      <c r="C36" s="281"/>
      <c r="D36" s="280"/>
      <c r="E36" s="279"/>
      <c r="F36" s="278"/>
    </row>
    <row r="37" spans="1:6">
      <c r="A37" s="635" t="s">
        <v>80</v>
      </c>
      <c r="B37" s="635"/>
      <c r="C37" s="635"/>
      <c r="D37" s="635"/>
      <c r="E37" s="635"/>
      <c r="F37" s="635"/>
    </row>
    <row r="38" spans="1:6">
      <c r="A38" s="635"/>
      <c r="B38" s="635"/>
      <c r="C38" s="635"/>
      <c r="D38" s="635"/>
      <c r="E38" s="635"/>
      <c r="F38" s="635"/>
    </row>
    <row r="39" spans="1:6">
      <c r="A39" s="274"/>
      <c r="B39" s="274"/>
      <c r="C39" s="274"/>
      <c r="D39" s="274"/>
      <c r="E39" s="274"/>
      <c r="F39" s="274"/>
    </row>
    <row r="40" spans="1:6">
      <c r="A40" s="633" t="s">
        <v>93</v>
      </c>
      <c r="B40" s="633"/>
      <c r="C40" s="633"/>
      <c r="D40" s="633"/>
      <c r="E40" s="633"/>
      <c r="F40" s="633"/>
    </row>
    <row r="41" spans="1:6">
      <c r="A41" s="633"/>
      <c r="B41" s="633"/>
      <c r="C41" s="633"/>
      <c r="D41" s="633"/>
      <c r="E41" s="633"/>
      <c r="F41" s="633"/>
    </row>
    <row r="42" spans="1:6">
      <c r="A42" s="274"/>
      <c r="B42" s="274"/>
      <c r="C42" s="274"/>
      <c r="D42" s="274"/>
      <c r="E42" s="274"/>
      <c r="F42" s="274"/>
    </row>
    <row r="43" spans="1:6">
      <c r="A43" s="636" t="s">
        <v>94</v>
      </c>
      <c r="B43" s="636"/>
      <c r="C43" s="636"/>
      <c r="D43" s="636"/>
      <c r="E43" s="636"/>
      <c r="F43" s="636"/>
    </row>
    <row r="44" spans="1:6">
      <c r="A44" s="273"/>
      <c r="B44" s="273"/>
      <c r="C44" s="272"/>
      <c r="D44" s="271"/>
      <c r="E44" s="271"/>
      <c r="F44" s="270"/>
    </row>
    <row r="45" spans="1:6">
      <c r="A45" s="636" t="s">
        <v>112</v>
      </c>
      <c r="B45" s="636"/>
      <c r="C45" s="636"/>
      <c r="D45" s="636"/>
      <c r="E45" s="636"/>
      <c r="F45" s="636"/>
    </row>
    <row r="46" spans="1:6">
      <c r="A46" s="636"/>
      <c r="B46" s="636"/>
      <c r="C46" s="636"/>
      <c r="D46" s="636"/>
      <c r="E46" s="636"/>
      <c r="F46" s="636"/>
    </row>
    <row r="47" spans="1:6">
      <c r="A47" s="269"/>
      <c r="B47" s="273"/>
      <c r="C47" s="272"/>
      <c r="D47" s="268"/>
      <c r="E47" s="268"/>
      <c r="F47" s="267"/>
    </row>
    <row r="48" spans="1:6">
      <c r="A48" s="636" t="s">
        <v>95</v>
      </c>
      <c r="B48" s="636"/>
      <c r="C48" s="636"/>
      <c r="D48" s="636"/>
      <c r="E48" s="636"/>
      <c r="F48" s="636"/>
    </row>
    <row r="49" spans="1:6">
      <c r="A49" s="636"/>
      <c r="B49" s="636"/>
      <c r="C49" s="636"/>
      <c r="D49" s="636"/>
      <c r="E49" s="636"/>
      <c r="F49" s="636"/>
    </row>
    <row r="50" spans="1:6">
      <c r="A50" s="269"/>
      <c r="B50" s="273"/>
      <c r="C50" s="272"/>
      <c r="D50" s="268"/>
      <c r="E50" s="268"/>
      <c r="F50" s="267"/>
    </row>
    <row r="51" spans="1:6">
      <c r="A51" s="636" t="s">
        <v>96</v>
      </c>
      <c r="B51" s="636"/>
      <c r="C51" s="636"/>
      <c r="D51" s="636"/>
      <c r="E51" s="636"/>
      <c r="F51" s="636"/>
    </row>
    <row r="52" spans="1:6" ht="3.75" customHeight="1">
      <c r="A52" s="636"/>
      <c r="B52" s="636"/>
      <c r="C52" s="636"/>
      <c r="D52" s="636"/>
      <c r="E52" s="636"/>
      <c r="F52" s="636"/>
    </row>
    <row r="53" spans="1:6">
      <c r="A53" s="273"/>
      <c r="B53" s="273"/>
      <c r="C53" s="299"/>
      <c r="D53" s="271"/>
      <c r="E53" s="271"/>
      <c r="F53" s="270"/>
    </row>
    <row r="54" spans="1:6">
      <c r="A54" s="636" t="s">
        <v>113</v>
      </c>
      <c r="B54" s="636"/>
      <c r="C54" s="636"/>
      <c r="D54" s="636"/>
      <c r="E54" s="636"/>
      <c r="F54" s="636"/>
    </row>
    <row r="55" spans="1:6">
      <c r="A55" s="636"/>
      <c r="B55" s="636"/>
      <c r="C55" s="636"/>
      <c r="D55" s="636"/>
      <c r="E55" s="636"/>
      <c r="F55" s="636"/>
    </row>
    <row r="56" spans="1:6" ht="6.75" customHeight="1">
      <c r="A56" s="274"/>
      <c r="B56" s="274"/>
      <c r="C56" s="275"/>
      <c r="D56" s="266"/>
      <c r="E56" s="266"/>
      <c r="F56" s="265"/>
    </row>
    <row r="57" spans="1:6">
      <c r="A57" s="635" t="s">
        <v>81</v>
      </c>
      <c r="B57" s="635"/>
      <c r="C57" s="635"/>
      <c r="D57" s="635"/>
      <c r="E57" s="635"/>
      <c r="F57" s="635"/>
    </row>
    <row r="58" spans="1:6">
      <c r="A58" s="633" t="s">
        <v>82</v>
      </c>
      <c r="B58" s="633"/>
      <c r="C58" s="633"/>
      <c r="D58" s="633"/>
      <c r="E58" s="633"/>
      <c r="F58" s="633"/>
    </row>
    <row r="59" spans="1:6">
      <c r="A59" s="633" t="s">
        <v>83</v>
      </c>
      <c r="B59" s="633"/>
      <c r="C59" s="633"/>
      <c r="D59" s="633"/>
      <c r="E59" s="633"/>
      <c r="F59" s="633"/>
    </row>
    <row r="60" spans="1:6">
      <c r="A60" s="633" t="s">
        <v>84</v>
      </c>
      <c r="B60" s="633"/>
      <c r="C60" s="633"/>
      <c r="D60" s="633"/>
      <c r="E60" s="633"/>
      <c r="F60" s="633"/>
    </row>
    <row r="61" spans="1:6">
      <c r="A61" s="633" t="s">
        <v>85</v>
      </c>
      <c r="B61" s="633"/>
      <c r="C61" s="633"/>
      <c r="D61" s="633"/>
      <c r="E61" s="633"/>
      <c r="F61" s="633"/>
    </row>
    <row r="62" spans="1:6">
      <c r="A62" s="635" t="s">
        <v>86</v>
      </c>
      <c r="B62" s="635"/>
      <c r="C62" s="635"/>
      <c r="D62" s="635"/>
      <c r="E62" s="635"/>
      <c r="F62" s="635"/>
    </row>
    <row r="63" spans="1:6">
      <c r="A63" s="635" t="s">
        <v>87</v>
      </c>
      <c r="B63" s="635"/>
      <c r="C63" s="635"/>
      <c r="D63" s="635"/>
      <c r="E63" s="635"/>
      <c r="F63" s="635"/>
    </row>
    <row r="64" spans="1:6">
      <c r="A64" s="633" t="s">
        <v>635</v>
      </c>
      <c r="B64" s="633"/>
      <c r="C64" s="633"/>
      <c r="D64" s="633"/>
      <c r="E64" s="633"/>
      <c r="F64" s="633"/>
    </row>
    <row r="65" spans="1:6">
      <c r="A65" s="633" t="s">
        <v>636</v>
      </c>
      <c r="B65" s="633"/>
      <c r="C65" s="633"/>
      <c r="D65" s="633"/>
      <c r="E65" s="633"/>
      <c r="F65" s="633"/>
    </row>
    <row r="66" spans="1:6" ht="7.5" customHeight="1">
      <c r="A66" s="276"/>
      <c r="B66" s="276"/>
      <c r="C66" s="275"/>
      <c r="D66" s="285"/>
      <c r="E66" s="276"/>
      <c r="F66" s="276"/>
    </row>
    <row r="67" spans="1:6">
      <c r="A67" s="635" t="s">
        <v>89</v>
      </c>
      <c r="B67" s="635"/>
      <c r="C67" s="635"/>
      <c r="D67" s="635"/>
      <c r="E67" s="635"/>
      <c r="F67" s="635"/>
    </row>
    <row r="68" spans="1:6">
      <c r="A68" s="635"/>
      <c r="B68" s="635"/>
      <c r="C68" s="635"/>
      <c r="D68" s="635"/>
      <c r="E68" s="635"/>
      <c r="F68" s="635"/>
    </row>
    <row r="69" spans="1:6">
      <c r="A69" s="289"/>
      <c r="B69" s="289"/>
      <c r="C69" s="286"/>
      <c r="D69" s="285"/>
      <c r="E69" s="284"/>
      <c r="F69" s="285"/>
    </row>
    <row r="70" spans="1:6">
      <c r="A70" s="636" t="s">
        <v>114</v>
      </c>
      <c r="B70" s="635"/>
      <c r="C70" s="635"/>
      <c r="D70" s="635"/>
      <c r="E70" s="635"/>
      <c r="F70" s="635"/>
    </row>
    <row r="72" spans="1:6">
      <c r="A72" s="283" t="s">
        <v>575</v>
      </c>
      <c r="B72" s="264"/>
      <c r="C72" s="263"/>
      <c r="D72" s="262"/>
      <c r="E72" s="285"/>
      <c r="F72" s="285"/>
    </row>
    <row r="73" spans="1:6">
      <c r="A73" s="274"/>
      <c r="B73" s="261"/>
      <c r="C73" s="260"/>
      <c r="D73" s="259"/>
      <c r="E73" s="266"/>
      <c r="F73" s="266"/>
    </row>
    <row r="74" spans="1:6">
      <c r="A74" s="637" t="s">
        <v>45</v>
      </c>
      <c r="B74" s="637"/>
      <c r="C74" s="260"/>
      <c r="D74" s="259"/>
      <c r="E74" s="266"/>
      <c r="F74" s="266"/>
    </row>
    <row r="75" spans="1:6">
      <c r="A75" s="274"/>
      <c r="B75" s="261"/>
      <c r="C75" s="260"/>
      <c r="D75" s="259"/>
      <c r="E75" s="266"/>
      <c r="F75" s="266"/>
    </row>
    <row r="76" spans="1:6" ht="10.9" customHeight="1">
      <c r="A76" s="635" t="s">
        <v>279</v>
      </c>
      <c r="B76" s="635"/>
      <c r="C76" s="635"/>
      <c r="D76" s="635"/>
      <c r="E76" s="635"/>
      <c r="F76" s="635"/>
    </row>
    <row r="77" spans="1:6" hidden="1">
      <c r="A77" s="635"/>
      <c r="B77" s="635"/>
      <c r="C77" s="635"/>
      <c r="D77" s="635"/>
      <c r="E77" s="635"/>
      <c r="F77" s="635"/>
    </row>
    <row r="78" spans="1:6">
      <c r="A78" s="274"/>
      <c r="B78" s="274"/>
      <c r="C78" s="260"/>
      <c r="D78" s="274"/>
      <c r="E78" s="266"/>
      <c r="F78" s="266"/>
    </row>
    <row r="79" spans="1:6">
      <c r="A79" s="635" t="s">
        <v>317</v>
      </c>
      <c r="B79" s="635"/>
      <c r="C79" s="635"/>
      <c r="D79" s="635"/>
      <c r="E79" s="635"/>
      <c r="F79" s="635"/>
    </row>
    <row r="80" spans="1:6">
      <c r="A80" s="635"/>
      <c r="B80" s="635"/>
      <c r="C80" s="635"/>
      <c r="D80" s="635"/>
      <c r="E80" s="635"/>
      <c r="F80" s="635"/>
    </row>
    <row r="81" spans="1:6">
      <c r="A81" s="635"/>
      <c r="B81" s="635"/>
      <c r="C81" s="635"/>
      <c r="D81" s="635"/>
      <c r="E81" s="635"/>
      <c r="F81" s="635"/>
    </row>
    <row r="82" spans="1:6" ht="4.5" customHeight="1">
      <c r="A82" s="635"/>
      <c r="B82" s="635"/>
      <c r="C82" s="635"/>
      <c r="D82" s="635"/>
      <c r="E82" s="635"/>
      <c r="F82" s="635"/>
    </row>
    <row r="83" spans="1:6">
      <c r="A83" s="274"/>
      <c r="B83" s="274"/>
      <c r="C83" s="260"/>
      <c r="D83" s="266"/>
      <c r="E83" s="266"/>
      <c r="F83" s="298"/>
    </row>
    <row r="84" spans="1:6">
      <c r="A84" s="635" t="s">
        <v>21</v>
      </c>
      <c r="B84" s="635"/>
      <c r="C84" s="635"/>
      <c r="D84" s="635"/>
      <c r="E84" s="635"/>
      <c r="F84" s="635"/>
    </row>
    <row r="85" spans="1:6">
      <c r="A85" s="635"/>
      <c r="B85" s="635"/>
      <c r="C85" s="635"/>
      <c r="D85" s="635"/>
      <c r="E85" s="635"/>
      <c r="F85" s="635"/>
    </row>
    <row r="86" spans="1:6">
      <c r="A86" s="274"/>
      <c r="B86" s="274"/>
      <c r="C86" s="260"/>
      <c r="D86" s="266"/>
      <c r="E86" s="266"/>
      <c r="F86" s="298"/>
    </row>
    <row r="87" spans="1:6">
      <c r="A87" s="635" t="s">
        <v>22</v>
      </c>
      <c r="B87" s="635"/>
      <c r="C87" s="635"/>
      <c r="D87" s="635"/>
      <c r="E87" s="635"/>
      <c r="F87" s="635"/>
    </row>
    <row r="88" spans="1:6">
      <c r="A88" s="635"/>
      <c r="B88" s="635"/>
      <c r="C88" s="635"/>
      <c r="D88" s="635"/>
      <c r="E88" s="635"/>
      <c r="F88" s="635"/>
    </row>
    <row r="89" spans="1:6">
      <c r="A89" s="274"/>
      <c r="B89" s="274"/>
      <c r="C89" s="260"/>
      <c r="D89" s="266"/>
      <c r="E89" s="266"/>
      <c r="F89" s="298"/>
    </row>
    <row r="90" spans="1:6">
      <c r="A90" s="635" t="s">
        <v>23</v>
      </c>
      <c r="B90" s="635"/>
      <c r="C90" s="635"/>
      <c r="D90" s="635"/>
      <c r="E90" s="635"/>
      <c r="F90" s="635"/>
    </row>
    <row r="91" spans="1:6">
      <c r="A91" s="635"/>
      <c r="B91" s="635"/>
      <c r="C91" s="635"/>
      <c r="D91" s="635"/>
      <c r="E91" s="635"/>
      <c r="F91" s="635"/>
    </row>
    <row r="92" spans="1:6">
      <c r="A92" s="635"/>
      <c r="B92" s="635"/>
      <c r="C92" s="635"/>
      <c r="D92" s="635"/>
      <c r="E92" s="635"/>
      <c r="F92" s="635"/>
    </row>
    <row r="93" spans="1:6">
      <c r="A93" s="274"/>
      <c r="B93" s="274"/>
      <c r="C93" s="260"/>
      <c r="D93" s="266"/>
      <c r="E93" s="266"/>
      <c r="F93" s="298"/>
    </row>
    <row r="94" spans="1:6">
      <c r="A94" s="635" t="s">
        <v>66</v>
      </c>
      <c r="B94" s="635"/>
      <c r="C94" s="635"/>
      <c r="D94" s="635"/>
      <c r="E94" s="635"/>
      <c r="F94" s="635"/>
    </row>
    <row r="95" spans="1:6">
      <c r="A95" s="635"/>
      <c r="B95" s="635"/>
      <c r="C95" s="635"/>
      <c r="D95" s="635"/>
      <c r="E95" s="635"/>
      <c r="F95" s="635"/>
    </row>
    <row r="96" spans="1:6">
      <c r="A96" s="274"/>
      <c r="B96" s="274"/>
      <c r="C96" s="260"/>
      <c r="D96" s="266"/>
      <c r="E96" s="266"/>
      <c r="F96" s="298"/>
    </row>
    <row r="97" spans="1:6">
      <c r="A97" s="635" t="s">
        <v>318</v>
      </c>
      <c r="B97" s="635"/>
      <c r="C97" s="635"/>
      <c r="D97" s="635"/>
      <c r="E97" s="635"/>
      <c r="F97" s="635"/>
    </row>
    <row r="98" spans="1:6">
      <c r="A98" s="635"/>
      <c r="B98" s="635"/>
      <c r="C98" s="635"/>
      <c r="D98" s="635"/>
      <c r="E98" s="635"/>
      <c r="F98" s="635"/>
    </row>
    <row r="99" spans="1:6" ht="3.75" customHeight="1">
      <c r="A99" s="635"/>
      <c r="B99" s="635"/>
      <c r="C99" s="635"/>
      <c r="D99" s="635"/>
      <c r="E99" s="635"/>
      <c r="F99" s="635"/>
    </row>
    <row r="100" spans="1:6">
      <c r="A100" s="274"/>
      <c r="B100" s="274"/>
      <c r="C100" s="260"/>
      <c r="D100" s="266"/>
      <c r="E100" s="266"/>
      <c r="F100" s="298"/>
    </row>
    <row r="101" spans="1:6">
      <c r="A101" s="635" t="s">
        <v>24</v>
      </c>
      <c r="B101" s="635"/>
      <c r="C101" s="635"/>
      <c r="D101" s="635"/>
      <c r="E101" s="635"/>
      <c r="F101" s="635"/>
    </row>
    <row r="102" spans="1:6">
      <c r="A102" s="635"/>
      <c r="B102" s="635"/>
      <c r="C102" s="635"/>
      <c r="D102" s="635"/>
      <c r="E102" s="635"/>
      <c r="F102" s="635"/>
    </row>
    <row r="103" spans="1:6">
      <c r="A103" s="274"/>
      <c r="B103" s="274"/>
      <c r="C103" s="260"/>
      <c r="D103" s="266"/>
      <c r="E103" s="266"/>
      <c r="F103" s="298"/>
    </row>
    <row r="104" spans="1:6">
      <c r="A104" s="635" t="s">
        <v>319</v>
      </c>
      <c r="B104" s="635"/>
      <c r="C104" s="635"/>
      <c r="D104" s="635"/>
      <c r="E104" s="635"/>
      <c r="F104" s="635"/>
    </row>
    <row r="105" spans="1:6">
      <c r="A105" s="635"/>
      <c r="B105" s="635"/>
      <c r="C105" s="635"/>
      <c r="D105" s="635"/>
      <c r="E105" s="635"/>
      <c r="F105" s="635"/>
    </row>
    <row r="106" spans="1:6">
      <c r="A106" s="274"/>
      <c r="B106" s="274"/>
      <c r="C106" s="260"/>
      <c r="D106" s="266"/>
      <c r="E106" s="266"/>
      <c r="F106" s="298"/>
    </row>
    <row r="107" spans="1:6">
      <c r="A107" s="635" t="s">
        <v>25</v>
      </c>
      <c r="B107" s="635"/>
      <c r="C107" s="635"/>
      <c r="D107" s="635"/>
      <c r="E107" s="635"/>
      <c r="F107" s="635"/>
    </row>
    <row r="108" spans="1:6">
      <c r="A108" s="635"/>
      <c r="B108" s="635"/>
      <c r="C108" s="635"/>
      <c r="D108" s="635"/>
      <c r="E108" s="635"/>
      <c r="F108" s="635"/>
    </row>
    <row r="109" spans="1:6">
      <c r="A109" s="274"/>
      <c r="B109" s="274"/>
      <c r="C109" s="260"/>
      <c r="D109" s="266"/>
      <c r="E109" s="266"/>
      <c r="F109" s="298"/>
    </row>
    <row r="110" spans="1:6">
      <c r="A110" s="635" t="s">
        <v>26</v>
      </c>
      <c r="B110" s="635"/>
      <c r="C110" s="635"/>
      <c r="D110" s="635"/>
      <c r="E110" s="635"/>
      <c r="F110" s="635"/>
    </row>
    <row r="111" spans="1:6">
      <c r="A111" s="274"/>
      <c r="B111" s="274"/>
      <c r="C111" s="260"/>
      <c r="D111" s="266"/>
      <c r="E111" s="266"/>
      <c r="F111" s="298"/>
    </row>
    <row r="112" spans="1:6">
      <c r="A112" s="635" t="s">
        <v>28</v>
      </c>
      <c r="B112" s="635"/>
      <c r="C112" s="635"/>
      <c r="D112" s="635"/>
      <c r="E112" s="635"/>
      <c r="F112" s="635"/>
    </row>
    <row r="113" spans="1:6">
      <c r="A113" s="635"/>
      <c r="B113" s="635"/>
      <c r="C113" s="635"/>
      <c r="D113" s="635"/>
      <c r="E113" s="635"/>
      <c r="F113" s="635"/>
    </row>
    <row r="114" spans="1:6">
      <c r="A114" s="274"/>
      <c r="B114" s="274"/>
      <c r="C114" s="260"/>
      <c r="D114" s="266"/>
      <c r="E114" s="266"/>
      <c r="F114" s="298"/>
    </row>
    <row r="115" spans="1:6">
      <c r="A115" s="258" t="s">
        <v>29</v>
      </c>
      <c r="B115" s="274"/>
      <c r="C115" s="260"/>
      <c r="D115" s="266"/>
      <c r="E115" s="266"/>
      <c r="F115" s="298"/>
    </row>
    <row r="116" spans="1:6">
      <c r="A116" s="274"/>
      <c r="B116" s="274"/>
      <c r="C116" s="260"/>
      <c r="D116" s="266"/>
      <c r="E116" s="266"/>
      <c r="F116" s="298"/>
    </row>
    <row r="117" spans="1:6">
      <c r="A117" s="635" t="s">
        <v>322</v>
      </c>
      <c r="B117" s="635"/>
      <c r="C117" s="635"/>
      <c r="D117" s="635"/>
      <c r="E117" s="635"/>
      <c r="F117" s="635"/>
    </row>
    <row r="118" spans="1:6">
      <c r="A118" s="635"/>
      <c r="B118" s="635"/>
      <c r="C118" s="635"/>
      <c r="D118" s="635"/>
      <c r="E118" s="635"/>
      <c r="F118" s="635"/>
    </row>
    <row r="119" spans="1:6">
      <c r="A119" s="274"/>
      <c r="B119" s="274"/>
      <c r="C119" s="260"/>
      <c r="D119" s="266"/>
      <c r="E119" s="266"/>
      <c r="F119" s="274"/>
    </row>
    <row r="120" spans="1:6">
      <c r="A120" s="635" t="s">
        <v>31</v>
      </c>
      <c r="B120" s="635"/>
      <c r="C120" s="635"/>
      <c r="D120" s="635"/>
      <c r="E120" s="635"/>
      <c r="F120" s="635"/>
    </row>
    <row r="121" spans="1:6">
      <c r="A121" s="274"/>
      <c r="B121" s="274"/>
      <c r="C121" s="260"/>
      <c r="D121" s="266"/>
      <c r="E121" s="266"/>
      <c r="F121" s="298"/>
    </row>
    <row r="122" spans="1:6">
      <c r="A122" s="635" t="s">
        <v>32</v>
      </c>
      <c r="B122" s="635"/>
      <c r="C122" s="635"/>
      <c r="D122" s="635"/>
      <c r="E122" s="635"/>
      <c r="F122" s="298"/>
    </row>
    <row r="123" spans="1:6">
      <c r="A123" s="274"/>
      <c r="B123" s="274"/>
      <c r="C123" s="260"/>
      <c r="D123" s="266"/>
      <c r="E123" s="266"/>
      <c r="F123" s="298"/>
    </row>
    <row r="124" spans="1:6">
      <c r="A124" s="635" t="s">
        <v>278</v>
      </c>
      <c r="B124" s="635"/>
      <c r="C124" s="635"/>
      <c r="D124" s="635"/>
      <c r="E124" s="635"/>
      <c r="F124" s="635"/>
    </row>
    <row r="125" spans="1:6">
      <c r="A125" s="635"/>
      <c r="B125" s="635"/>
      <c r="C125" s="635"/>
      <c r="D125" s="635"/>
      <c r="E125" s="635"/>
      <c r="F125" s="635"/>
    </row>
    <row r="126" spans="1:6">
      <c r="A126" s="274"/>
      <c r="B126" s="274"/>
      <c r="C126" s="260"/>
      <c r="D126" s="266"/>
      <c r="E126" s="266"/>
      <c r="F126" s="298"/>
    </row>
    <row r="127" spans="1:6">
      <c r="A127" s="635" t="s">
        <v>321</v>
      </c>
      <c r="B127" s="635"/>
      <c r="C127" s="635"/>
      <c r="D127" s="635"/>
      <c r="E127" s="635"/>
      <c r="F127" s="635"/>
    </row>
    <row r="128" spans="1:6">
      <c r="A128" s="635"/>
      <c r="B128" s="635"/>
      <c r="C128" s="635"/>
      <c r="D128" s="635"/>
      <c r="E128" s="635"/>
      <c r="F128" s="635"/>
    </row>
    <row r="129" spans="1:6">
      <c r="A129" s="274"/>
      <c r="B129" s="274"/>
      <c r="C129" s="260"/>
      <c r="D129" s="266"/>
      <c r="E129" s="266"/>
      <c r="F129" s="298"/>
    </row>
    <row r="130" spans="1:6">
      <c r="A130" s="635" t="s">
        <v>320</v>
      </c>
      <c r="B130" s="635"/>
      <c r="C130" s="635"/>
      <c r="D130" s="635"/>
      <c r="E130" s="635"/>
      <c r="F130" s="635"/>
    </row>
    <row r="131" spans="1:6" ht="27" customHeight="1">
      <c r="A131" s="635"/>
      <c r="B131" s="635"/>
      <c r="C131" s="635"/>
      <c r="D131" s="635"/>
      <c r="E131" s="635"/>
      <c r="F131" s="635"/>
    </row>
    <row r="132" spans="1:6">
      <c r="A132" s="274"/>
      <c r="B132" s="274"/>
      <c r="C132" s="260"/>
      <c r="D132" s="266"/>
      <c r="E132" s="266"/>
      <c r="F132" s="298"/>
    </row>
    <row r="133" spans="1:6">
      <c r="A133" s="633" t="s">
        <v>33</v>
      </c>
      <c r="B133" s="633"/>
      <c r="C133" s="633"/>
      <c r="D133" s="633"/>
      <c r="E133" s="633"/>
      <c r="F133" s="633"/>
    </row>
    <row r="134" spans="1:6">
      <c r="A134" s="269"/>
      <c r="B134" s="261"/>
      <c r="C134" s="276"/>
      <c r="D134" s="285"/>
      <c r="E134" s="285"/>
      <c r="F134" s="261"/>
    </row>
    <row r="135" spans="1:6">
      <c r="A135" s="633" t="s">
        <v>34</v>
      </c>
      <c r="B135" s="633"/>
      <c r="C135" s="633"/>
      <c r="D135" s="633"/>
      <c r="E135" s="633"/>
      <c r="F135" s="633"/>
    </row>
    <row r="136" spans="1:6">
      <c r="A136" s="633" t="s">
        <v>35</v>
      </c>
      <c r="B136" s="633"/>
      <c r="C136" s="633"/>
      <c r="D136" s="633"/>
      <c r="E136" s="633"/>
      <c r="F136" s="633"/>
    </row>
    <row r="137" spans="1:6">
      <c r="A137" s="633" t="s">
        <v>36</v>
      </c>
      <c r="B137" s="633"/>
      <c r="C137" s="633"/>
      <c r="D137" s="633"/>
      <c r="E137" s="633"/>
      <c r="F137" s="633"/>
    </row>
    <row r="138" spans="1:6">
      <c r="A138" s="633" t="s">
        <v>37</v>
      </c>
      <c r="B138" s="633"/>
      <c r="C138" s="633"/>
      <c r="D138" s="633"/>
      <c r="E138" s="633"/>
      <c r="F138" s="633"/>
    </row>
    <row r="139" spans="1:6">
      <c r="A139" s="633" t="s">
        <v>38</v>
      </c>
      <c r="B139" s="633"/>
      <c r="C139" s="633"/>
      <c r="D139" s="633"/>
      <c r="E139" s="633"/>
      <c r="F139" s="633"/>
    </row>
    <row r="140" spans="1:6">
      <c r="A140" s="633" t="s">
        <v>39</v>
      </c>
      <c r="B140" s="633"/>
      <c r="C140" s="633"/>
      <c r="D140" s="633"/>
      <c r="E140" s="633"/>
      <c r="F140" s="633"/>
    </row>
    <row r="141" spans="1:6">
      <c r="A141" s="633" t="s">
        <v>40</v>
      </c>
      <c r="B141" s="633"/>
      <c r="C141" s="633"/>
      <c r="D141" s="633"/>
      <c r="E141" s="633"/>
      <c r="F141" s="633"/>
    </row>
    <row r="142" spans="1:6">
      <c r="A142" s="638" t="s">
        <v>349</v>
      </c>
      <c r="B142" s="633"/>
      <c r="C142" s="633"/>
      <c r="D142" s="633"/>
      <c r="E142" s="633"/>
      <c r="F142" s="633"/>
    </row>
    <row r="143" spans="1:6">
      <c r="A143" s="274"/>
      <c r="B143" s="274"/>
      <c r="C143" s="260"/>
      <c r="D143" s="266"/>
      <c r="E143" s="266"/>
      <c r="F143" s="298"/>
    </row>
    <row r="144" spans="1:6">
      <c r="A144" s="637" t="s">
        <v>41</v>
      </c>
      <c r="B144" s="637"/>
      <c r="C144" s="260"/>
      <c r="D144" s="266"/>
      <c r="E144" s="266"/>
      <c r="F144" s="298"/>
    </row>
    <row r="145" spans="1:6">
      <c r="A145" s="274"/>
      <c r="B145" s="274"/>
      <c r="C145" s="260"/>
      <c r="D145" s="266"/>
      <c r="E145" s="266"/>
      <c r="F145" s="298"/>
    </row>
    <row r="146" spans="1:6">
      <c r="A146" s="635" t="s">
        <v>336</v>
      </c>
      <c r="B146" s="635"/>
      <c r="C146" s="635"/>
      <c r="D146" s="635"/>
      <c r="E146" s="635"/>
      <c r="F146" s="298"/>
    </row>
    <row r="147" spans="1:6">
      <c r="A147" s="635" t="s">
        <v>337</v>
      </c>
      <c r="B147" s="635"/>
      <c r="C147" s="635"/>
      <c r="D147" s="635"/>
      <c r="E147" s="635"/>
      <c r="F147" s="298"/>
    </row>
    <row r="148" spans="1:6">
      <c r="A148" s="274"/>
      <c r="B148" s="274"/>
      <c r="C148" s="260"/>
      <c r="D148" s="266"/>
      <c r="E148" s="266"/>
      <c r="F148" s="298"/>
    </row>
    <row r="149" spans="1:6">
      <c r="A149" s="635" t="s">
        <v>46</v>
      </c>
      <c r="B149" s="635"/>
      <c r="C149" s="635"/>
      <c r="D149" s="635"/>
      <c r="E149" s="635"/>
      <c r="F149" s="635"/>
    </row>
    <row r="150" spans="1:6">
      <c r="A150" s="635"/>
      <c r="B150" s="635"/>
      <c r="C150" s="635"/>
      <c r="D150" s="635"/>
      <c r="E150" s="635"/>
      <c r="F150" s="635"/>
    </row>
    <row r="151" spans="1:6">
      <c r="A151" s="257"/>
      <c r="B151" s="298"/>
      <c r="C151" s="298"/>
      <c r="D151" s="285"/>
      <c r="E151" s="285"/>
      <c r="F151" s="298"/>
    </row>
    <row r="152" spans="1:6">
      <c r="A152" s="633" t="s">
        <v>47</v>
      </c>
      <c r="B152" s="633"/>
      <c r="C152" s="633"/>
      <c r="D152" s="633"/>
      <c r="E152" s="633"/>
      <c r="F152" s="633"/>
    </row>
    <row r="153" spans="1:6">
      <c r="A153" s="633" t="s">
        <v>48</v>
      </c>
      <c r="B153" s="633"/>
      <c r="C153" s="633"/>
      <c r="D153" s="633"/>
      <c r="E153" s="633"/>
      <c r="F153" s="633"/>
    </row>
    <row r="154" spans="1:6">
      <c r="A154" s="633" t="s">
        <v>49</v>
      </c>
      <c r="B154" s="633"/>
      <c r="C154" s="633"/>
      <c r="D154" s="633"/>
      <c r="E154" s="633"/>
      <c r="F154" s="633"/>
    </row>
    <row r="155" spans="1:6">
      <c r="A155" s="635" t="s">
        <v>50</v>
      </c>
      <c r="B155" s="635"/>
      <c r="C155" s="635"/>
      <c r="D155" s="635"/>
      <c r="E155" s="635"/>
      <c r="F155" s="635"/>
    </row>
    <row r="156" spans="1:6">
      <c r="A156" s="635"/>
      <c r="B156" s="635"/>
      <c r="C156" s="635"/>
      <c r="D156" s="635"/>
      <c r="E156" s="635"/>
      <c r="F156" s="635"/>
    </row>
    <row r="157" spans="1:6">
      <c r="A157" s="633" t="s">
        <v>37</v>
      </c>
      <c r="B157" s="633"/>
      <c r="C157" s="633"/>
      <c r="D157" s="633"/>
      <c r="E157" s="633"/>
      <c r="F157" s="633"/>
    </row>
    <row r="158" spans="1:6">
      <c r="A158" s="633" t="s">
        <v>51</v>
      </c>
      <c r="B158" s="633"/>
      <c r="C158" s="633"/>
      <c r="D158" s="633"/>
      <c r="E158" s="633"/>
      <c r="F158" s="633"/>
    </row>
    <row r="159" spans="1:6">
      <c r="A159" s="633" t="s">
        <v>52</v>
      </c>
      <c r="B159" s="633"/>
      <c r="C159" s="633"/>
      <c r="D159" s="633"/>
      <c r="E159" s="633"/>
      <c r="F159" s="633"/>
    </row>
    <row r="160" spans="1:6">
      <c r="A160" s="269"/>
      <c r="B160" s="261"/>
      <c r="C160" s="276"/>
      <c r="D160" s="285"/>
      <c r="E160" s="285"/>
      <c r="F160" s="261"/>
    </row>
    <row r="161" spans="1:6">
      <c r="A161" s="264" t="s">
        <v>53</v>
      </c>
      <c r="B161" s="261"/>
      <c r="C161" s="276"/>
      <c r="D161" s="285"/>
      <c r="E161" s="285"/>
      <c r="F161" s="261"/>
    </row>
    <row r="162" spans="1:6">
      <c r="A162" s="269"/>
      <c r="B162" s="261"/>
      <c r="C162" s="276"/>
      <c r="D162" s="285"/>
      <c r="E162" s="285"/>
      <c r="F162" s="261"/>
    </row>
    <row r="163" spans="1:6">
      <c r="A163" s="635" t="s">
        <v>54</v>
      </c>
      <c r="B163" s="635"/>
      <c r="C163" s="635"/>
      <c r="D163" s="635"/>
      <c r="E163" s="635"/>
      <c r="F163" s="635"/>
    </row>
    <row r="164" spans="1:6" ht="4.5" customHeight="1">
      <c r="A164" s="635"/>
      <c r="B164" s="635"/>
      <c r="C164" s="635"/>
      <c r="D164" s="635"/>
      <c r="E164" s="635"/>
      <c r="F164" s="635"/>
    </row>
    <row r="165" spans="1:6">
      <c r="A165" s="269"/>
      <c r="B165" s="261"/>
      <c r="C165" s="276"/>
      <c r="D165" s="285"/>
      <c r="E165" s="285"/>
      <c r="F165" s="261"/>
    </row>
    <row r="166" spans="1:6">
      <c r="A166" s="635" t="s">
        <v>55</v>
      </c>
      <c r="B166" s="635"/>
      <c r="C166" s="635"/>
      <c r="D166" s="635"/>
      <c r="E166" s="635"/>
      <c r="F166" s="635"/>
    </row>
    <row r="167" spans="1:6">
      <c r="A167" s="635"/>
      <c r="B167" s="635"/>
      <c r="C167" s="635"/>
      <c r="D167" s="635"/>
      <c r="E167" s="635"/>
      <c r="F167" s="635"/>
    </row>
    <row r="168" spans="1:6">
      <c r="A168" s="269"/>
      <c r="B168" s="261"/>
      <c r="C168" s="276"/>
      <c r="D168" s="285"/>
      <c r="E168" s="285"/>
      <c r="F168" s="261"/>
    </row>
    <row r="169" spans="1:6">
      <c r="A169" s="633" t="s">
        <v>338</v>
      </c>
      <c r="B169" s="633"/>
      <c r="C169" s="633"/>
      <c r="D169" s="633"/>
      <c r="E169" s="633"/>
      <c r="F169" s="633"/>
    </row>
    <row r="170" spans="1:6">
      <c r="A170" s="269"/>
      <c r="B170" s="261"/>
      <c r="C170" s="276"/>
      <c r="D170" s="285"/>
      <c r="E170" s="285"/>
      <c r="F170" s="261"/>
    </row>
    <row r="171" spans="1:6">
      <c r="A171" s="639" t="s">
        <v>67</v>
      </c>
      <c r="B171" s="639"/>
      <c r="C171" s="639"/>
      <c r="D171" s="639"/>
      <c r="E171" s="639"/>
      <c r="F171" s="639"/>
    </row>
    <row r="172" spans="1:6">
      <c r="A172" s="269"/>
      <c r="B172" s="261"/>
      <c r="C172" s="276"/>
      <c r="D172" s="285"/>
      <c r="E172" s="285"/>
      <c r="F172" s="261"/>
    </row>
    <row r="173" spans="1:6">
      <c r="A173" s="633" t="s">
        <v>56</v>
      </c>
      <c r="B173" s="633"/>
      <c r="C173" s="633"/>
      <c r="D173" s="633"/>
      <c r="E173" s="633"/>
      <c r="F173" s="633"/>
    </row>
    <row r="174" spans="1:6">
      <c r="A174" s="269"/>
      <c r="B174" s="261"/>
      <c r="C174" s="276"/>
      <c r="D174" s="285"/>
      <c r="E174" s="285"/>
      <c r="F174" s="261"/>
    </row>
    <row r="175" spans="1:6">
      <c r="A175" s="633" t="s">
        <v>57</v>
      </c>
      <c r="B175" s="633"/>
      <c r="C175" s="633"/>
      <c r="D175" s="633"/>
      <c r="E175" s="633"/>
      <c r="F175" s="633"/>
    </row>
    <row r="176" spans="1:6">
      <c r="A176" s="633" t="s">
        <v>58</v>
      </c>
      <c r="B176" s="633"/>
      <c r="C176" s="633"/>
      <c r="D176" s="633"/>
      <c r="E176" s="633"/>
      <c r="F176" s="633"/>
    </row>
    <row r="177" spans="1:6">
      <c r="A177" s="633" t="s">
        <v>59</v>
      </c>
      <c r="B177" s="633"/>
      <c r="C177" s="633"/>
      <c r="D177" s="633"/>
      <c r="E177" s="633"/>
      <c r="F177" s="633"/>
    </row>
    <row r="178" spans="1:6">
      <c r="A178" s="633" t="s">
        <v>60</v>
      </c>
      <c r="B178" s="633"/>
      <c r="C178" s="633"/>
      <c r="D178" s="633"/>
      <c r="E178" s="633"/>
      <c r="F178" s="633"/>
    </row>
    <row r="179" spans="1:6">
      <c r="A179" s="633" t="s">
        <v>61</v>
      </c>
      <c r="B179" s="633"/>
      <c r="C179" s="633"/>
      <c r="D179" s="633"/>
      <c r="E179" s="633"/>
      <c r="F179" s="633"/>
    </row>
    <row r="180" spans="1:6">
      <c r="A180" s="633" t="s">
        <v>62</v>
      </c>
      <c r="B180" s="633"/>
      <c r="C180" s="633"/>
      <c r="D180" s="633"/>
      <c r="E180" s="633"/>
      <c r="F180" s="633"/>
    </row>
    <row r="181" spans="1:6">
      <c r="A181" s="633" t="s">
        <v>37</v>
      </c>
      <c r="B181" s="633"/>
      <c r="C181" s="633"/>
      <c r="D181" s="633"/>
      <c r="E181" s="633"/>
      <c r="F181" s="633"/>
    </row>
    <row r="182" spans="1:6">
      <c r="A182" s="633" t="s">
        <v>63</v>
      </c>
      <c r="B182" s="633"/>
      <c r="C182" s="633"/>
      <c r="D182" s="633"/>
      <c r="E182" s="633"/>
      <c r="F182" s="633"/>
    </row>
    <row r="183" spans="1:6" ht="10.9" customHeight="1">
      <c r="A183" s="635" t="s">
        <v>64</v>
      </c>
      <c r="B183" s="635"/>
      <c r="C183" s="635"/>
      <c r="D183" s="635"/>
      <c r="E183" s="635"/>
      <c r="F183" s="635"/>
    </row>
    <row r="184" spans="1:6" hidden="1">
      <c r="A184" s="635"/>
      <c r="B184" s="635"/>
      <c r="C184" s="635"/>
      <c r="D184" s="635"/>
      <c r="E184" s="635"/>
      <c r="F184" s="635"/>
    </row>
    <row r="185" spans="1:6">
      <c r="A185" s="633" t="s">
        <v>65</v>
      </c>
      <c r="B185" s="633"/>
      <c r="C185" s="633"/>
      <c r="D185" s="633"/>
      <c r="E185" s="633"/>
      <c r="F185" s="633"/>
    </row>
    <row r="186" spans="1:6">
      <c r="A186" s="633" t="s">
        <v>68</v>
      </c>
      <c r="B186" s="633"/>
      <c r="C186" s="633"/>
      <c r="D186" s="633"/>
      <c r="E186" s="633"/>
      <c r="F186" s="633"/>
    </row>
    <row r="188" spans="1:6">
      <c r="A188" s="256" t="s">
        <v>576</v>
      </c>
      <c r="B188" s="255"/>
      <c r="C188" s="254"/>
      <c r="D188" s="284"/>
      <c r="E188" s="285"/>
      <c r="F188" s="253"/>
    </row>
    <row r="189" spans="1:6">
      <c r="A189" s="252"/>
      <c r="B189" s="251"/>
      <c r="C189" s="254"/>
      <c r="D189" s="284"/>
      <c r="E189" s="285"/>
      <c r="F189" s="253"/>
    </row>
    <row r="190" spans="1:6">
      <c r="A190" s="636" t="s">
        <v>277</v>
      </c>
      <c r="B190" s="636"/>
      <c r="C190" s="636"/>
      <c r="D190" s="636"/>
      <c r="E190" s="636"/>
      <c r="F190" s="636"/>
    </row>
    <row r="191" spans="1:6">
      <c r="A191" s="250"/>
      <c r="C191" s="219"/>
      <c r="D191" s="249"/>
      <c r="E191" s="268"/>
      <c r="F191" s="253"/>
    </row>
    <row r="192" spans="1:6" ht="26.25" customHeight="1">
      <c r="A192" s="636" t="s">
        <v>175</v>
      </c>
      <c r="B192" s="636"/>
      <c r="C192" s="636"/>
      <c r="D192" s="636"/>
      <c r="E192" s="636"/>
      <c r="F192" s="636"/>
    </row>
    <row r="193" spans="1:6" ht="27" customHeight="1">
      <c r="A193" s="636" t="s">
        <v>176</v>
      </c>
      <c r="B193" s="636"/>
      <c r="C193" s="636"/>
      <c r="D193" s="636"/>
      <c r="E193" s="636"/>
      <c r="F193" s="636"/>
    </row>
    <row r="194" spans="1:6">
      <c r="A194" s="250"/>
      <c r="C194" s="219"/>
      <c r="D194" s="249"/>
      <c r="E194" s="268"/>
      <c r="F194" s="253"/>
    </row>
    <row r="195" spans="1:6" ht="25.5" customHeight="1">
      <c r="A195" s="634" t="s">
        <v>177</v>
      </c>
      <c r="B195" s="634"/>
      <c r="C195" s="634"/>
      <c r="D195" s="634"/>
      <c r="E195" s="634"/>
      <c r="F195" s="634"/>
    </row>
    <row r="196" spans="1:6">
      <c r="A196" s="636" t="s">
        <v>178</v>
      </c>
      <c r="B196" s="636"/>
      <c r="C196" s="636"/>
      <c r="D196" s="636"/>
      <c r="E196" s="636"/>
      <c r="F196" s="636"/>
    </row>
    <row r="197" spans="1:6" ht="26.25" customHeight="1">
      <c r="A197" s="636" t="s">
        <v>179</v>
      </c>
      <c r="B197" s="636"/>
      <c r="C197" s="636"/>
      <c r="D197" s="636"/>
      <c r="E197" s="636"/>
      <c r="F197" s="636"/>
    </row>
    <row r="198" spans="1:6">
      <c r="A198" s="250"/>
      <c r="C198" s="219"/>
      <c r="D198" s="249"/>
      <c r="E198" s="268"/>
      <c r="F198" s="253"/>
    </row>
    <row r="199" spans="1:6">
      <c r="A199" s="636" t="s">
        <v>180</v>
      </c>
      <c r="B199" s="636"/>
      <c r="C199" s="636"/>
      <c r="D199" s="636"/>
      <c r="E199" s="636"/>
      <c r="F199" s="636"/>
    </row>
    <row r="200" spans="1:6" ht="22.9" customHeight="1">
      <c r="A200" s="636" t="s">
        <v>181</v>
      </c>
      <c r="B200" s="636"/>
      <c r="C200" s="636"/>
      <c r="D200" s="636"/>
      <c r="E200" s="636"/>
      <c r="F200" s="636"/>
    </row>
    <row r="201" spans="1:6">
      <c r="A201" s="250"/>
      <c r="C201" s="219"/>
      <c r="D201" s="249"/>
      <c r="E201" s="268"/>
      <c r="F201" s="253"/>
    </row>
    <row r="202" spans="1:6" ht="22.9" customHeight="1">
      <c r="A202" s="636" t="s">
        <v>182</v>
      </c>
      <c r="B202" s="636"/>
      <c r="C202" s="636"/>
      <c r="D202" s="636"/>
      <c r="E202" s="636"/>
      <c r="F202" s="636"/>
    </row>
    <row r="203" spans="1:6">
      <c r="A203" s="250"/>
      <c r="C203" s="219"/>
      <c r="D203" s="249"/>
      <c r="E203" s="268"/>
      <c r="F203" s="253"/>
    </row>
    <row r="204" spans="1:6" ht="23.45" customHeight="1">
      <c r="A204" s="637" t="s">
        <v>185</v>
      </c>
      <c r="B204" s="637"/>
      <c r="C204" s="637"/>
      <c r="D204" s="637"/>
      <c r="E204" s="637"/>
      <c r="F204" s="637"/>
    </row>
    <row r="205" spans="1:6">
      <c r="A205" s="250"/>
      <c r="C205" s="219"/>
      <c r="D205" s="249"/>
      <c r="E205" s="268"/>
      <c r="F205" s="253"/>
    </row>
    <row r="206" spans="1:6" ht="23.45" customHeight="1">
      <c r="A206" s="636" t="s">
        <v>183</v>
      </c>
      <c r="B206" s="636"/>
      <c r="C206" s="636"/>
      <c r="D206" s="636"/>
      <c r="E206" s="636"/>
      <c r="F206" s="636"/>
    </row>
    <row r="208" spans="1:6">
      <c r="A208" s="256" t="s">
        <v>577</v>
      </c>
      <c r="B208" s="256"/>
      <c r="C208" s="248"/>
      <c r="D208" s="248"/>
      <c r="E208" s="247"/>
      <c r="F208" s="247"/>
    </row>
    <row r="209" spans="1:6">
      <c r="A209" s="298"/>
      <c r="B209" s="298"/>
      <c r="C209" s="248"/>
      <c r="D209" s="248"/>
      <c r="E209" s="247"/>
      <c r="F209" s="247"/>
    </row>
    <row r="210" spans="1:6">
      <c r="A210" s="256" t="s">
        <v>45</v>
      </c>
      <c r="B210" s="246"/>
      <c r="C210" s="245"/>
      <c r="D210" s="245"/>
      <c r="E210" s="244"/>
      <c r="F210" s="244"/>
    </row>
    <row r="211" spans="1:6">
      <c r="A211" s="243"/>
      <c r="B211" s="246"/>
      <c r="C211" s="245"/>
      <c r="D211" s="245"/>
      <c r="E211" s="244"/>
      <c r="F211" s="244"/>
    </row>
    <row r="212" spans="1:6">
      <c r="A212" s="635" t="s">
        <v>0</v>
      </c>
      <c r="B212" s="635"/>
      <c r="C212" s="635"/>
      <c r="D212" s="635"/>
      <c r="E212" s="635"/>
      <c r="F212" s="635"/>
    </row>
    <row r="213" spans="1:6">
      <c r="A213" s="261"/>
      <c r="B213" s="261"/>
      <c r="C213" s="275"/>
      <c r="D213" s="298"/>
      <c r="E213" s="247"/>
      <c r="F213" s="247"/>
    </row>
    <row r="214" spans="1:6">
      <c r="A214" s="633" t="s">
        <v>1</v>
      </c>
      <c r="B214" s="633"/>
      <c r="C214" s="633"/>
      <c r="D214" s="633"/>
      <c r="E214" s="633"/>
      <c r="F214" s="633"/>
    </row>
    <row r="215" spans="1:6">
      <c r="A215" s="633"/>
      <c r="B215" s="633"/>
      <c r="C215" s="633"/>
      <c r="D215" s="633"/>
      <c r="E215" s="633"/>
      <c r="F215" s="633"/>
    </row>
    <row r="216" spans="1:6">
      <c r="A216" s="261"/>
      <c r="B216" s="261"/>
      <c r="C216" s="275"/>
      <c r="D216" s="298"/>
      <c r="E216" s="247"/>
      <c r="F216" s="247"/>
    </row>
    <row r="217" spans="1:6">
      <c r="A217" s="633" t="s">
        <v>339</v>
      </c>
      <c r="B217" s="633"/>
      <c r="C217" s="633"/>
      <c r="D217" s="633"/>
      <c r="E217" s="633"/>
      <c r="F217" s="633"/>
    </row>
    <row r="218" spans="1:6">
      <c r="A218" s="633"/>
      <c r="B218" s="633"/>
      <c r="C218" s="633"/>
      <c r="D218" s="633"/>
      <c r="E218" s="633"/>
      <c r="F218" s="633"/>
    </row>
    <row r="219" spans="1:6">
      <c r="A219" s="261"/>
      <c r="B219" s="261"/>
      <c r="C219" s="275"/>
      <c r="D219" s="298"/>
      <c r="E219" s="247"/>
      <c r="F219" s="247"/>
    </row>
    <row r="220" spans="1:6">
      <c r="A220" s="635" t="s">
        <v>2</v>
      </c>
      <c r="B220" s="635"/>
      <c r="C220" s="635"/>
      <c r="D220" s="635"/>
      <c r="E220" s="635"/>
      <c r="F220" s="635"/>
    </row>
    <row r="221" spans="1:6">
      <c r="A221" s="274"/>
      <c r="B221" s="274"/>
      <c r="C221" s="263"/>
      <c r="D221" s="242"/>
      <c r="E221" s="241"/>
      <c r="F221" s="241"/>
    </row>
    <row r="222" spans="1:6">
      <c r="A222" s="633" t="s">
        <v>3</v>
      </c>
      <c r="B222" s="633"/>
      <c r="C222" s="633"/>
      <c r="D222" s="633"/>
      <c r="E222" s="633"/>
      <c r="F222" s="633"/>
    </row>
    <row r="223" spans="1:6">
      <c r="A223" s="261"/>
      <c r="B223" s="261"/>
      <c r="C223" s="275"/>
      <c r="D223" s="298"/>
      <c r="E223" s="247"/>
      <c r="F223" s="247"/>
    </row>
    <row r="224" spans="1:6">
      <c r="A224" s="633" t="s">
        <v>4</v>
      </c>
      <c r="B224" s="633"/>
      <c r="C224" s="633"/>
      <c r="D224" s="633"/>
      <c r="E224" s="633"/>
      <c r="F224" s="633"/>
    </row>
    <row r="225" spans="1:6">
      <c r="A225" s="261"/>
      <c r="B225" s="261"/>
      <c r="C225" s="275"/>
      <c r="D225" s="298"/>
      <c r="E225" s="247"/>
      <c r="F225" s="247"/>
    </row>
    <row r="226" spans="1:6">
      <c r="A226" s="633" t="s">
        <v>5</v>
      </c>
      <c r="B226" s="633"/>
      <c r="C226" s="633"/>
      <c r="D226" s="633"/>
      <c r="E226" s="633"/>
      <c r="F226" s="633"/>
    </row>
    <row r="227" spans="1:6">
      <c r="A227" s="261"/>
      <c r="B227" s="261"/>
      <c r="C227" s="275"/>
      <c r="D227" s="298"/>
      <c r="E227" s="247"/>
      <c r="F227" s="247"/>
    </row>
    <row r="228" spans="1:6">
      <c r="A228" s="635" t="s">
        <v>6</v>
      </c>
      <c r="B228" s="635"/>
      <c r="C228" s="635"/>
      <c r="D228" s="635"/>
      <c r="E228" s="635"/>
      <c r="F228" s="635"/>
    </row>
    <row r="229" spans="1:6">
      <c r="A229" s="261"/>
      <c r="B229" s="274"/>
      <c r="C229" s="275"/>
      <c r="D229" s="298"/>
      <c r="E229" s="247"/>
      <c r="F229" s="247"/>
    </row>
    <row r="230" spans="1:6">
      <c r="A230" s="635" t="s">
        <v>7</v>
      </c>
      <c r="B230" s="635"/>
      <c r="C230" s="635"/>
      <c r="D230" s="635"/>
      <c r="E230" s="635"/>
      <c r="F230" s="635"/>
    </row>
    <row r="231" spans="1:6">
      <c r="A231" s="635"/>
      <c r="B231" s="635"/>
      <c r="C231" s="635"/>
      <c r="D231" s="635"/>
      <c r="E231" s="635"/>
      <c r="F231" s="635"/>
    </row>
    <row r="232" spans="1:6">
      <c r="A232" s="635"/>
      <c r="B232" s="635"/>
      <c r="C232" s="635"/>
      <c r="D232" s="635"/>
      <c r="E232" s="635"/>
      <c r="F232" s="635"/>
    </row>
    <row r="233" spans="1:6" ht="3" customHeight="1">
      <c r="A233" s="635"/>
      <c r="B233" s="635"/>
      <c r="C233" s="635"/>
      <c r="D233" s="635"/>
      <c r="E233" s="635"/>
      <c r="F233" s="635"/>
    </row>
    <row r="234" spans="1:6">
      <c r="A234" s="274"/>
      <c r="B234" s="274"/>
      <c r="C234" s="260"/>
      <c r="D234" s="260"/>
      <c r="E234" s="241"/>
      <c r="F234" s="241"/>
    </row>
    <row r="235" spans="1:6">
      <c r="A235" s="635" t="s">
        <v>8</v>
      </c>
      <c r="B235" s="635"/>
      <c r="C235" s="635"/>
      <c r="D235" s="635"/>
      <c r="E235" s="635"/>
      <c r="F235" s="635"/>
    </row>
    <row r="236" spans="1:6">
      <c r="A236" s="274"/>
      <c r="B236" s="274"/>
      <c r="C236" s="274"/>
      <c r="D236" s="274"/>
      <c r="E236" s="274"/>
      <c r="F236" s="274"/>
    </row>
    <row r="237" spans="1:6">
      <c r="A237" s="633" t="s">
        <v>340</v>
      </c>
      <c r="B237" s="633"/>
      <c r="C237" s="633"/>
      <c r="D237" s="633"/>
      <c r="E237" s="633"/>
      <c r="F237" s="633"/>
    </row>
    <row r="238" spans="1:6">
      <c r="A238" s="261"/>
      <c r="B238" s="261"/>
      <c r="C238" s="275"/>
      <c r="D238" s="298"/>
      <c r="E238" s="247"/>
      <c r="F238" s="247"/>
    </row>
    <row r="239" spans="1:6">
      <c r="A239" s="633" t="s">
        <v>9</v>
      </c>
      <c r="B239" s="633"/>
      <c r="C239" s="633"/>
      <c r="D239" s="633"/>
      <c r="E239" s="633"/>
      <c r="F239" s="633"/>
    </row>
    <row r="240" spans="1:6">
      <c r="A240" s="633" t="s">
        <v>10</v>
      </c>
      <c r="B240" s="633"/>
      <c r="C240" s="633"/>
      <c r="D240" s="633"/>
      <c r="E240" s="633"/>
      <c r="F240" s="633"/>
    </row>
    <row r="241" spans="1:6">
      <c r="A241" s="633" t="s">
        <v>11</v>
      </c>
      <c r="B241" s="633"/>
      <c r="C241" s="633"/>
      <c r="D241" s="633"/>
      <c r="E241" s="633"/>
      <c r="F241" s="633"/>
    </row>
    <row r="242" spans="1:6">
      <c r="A242" s="633" t="s">
        <v>12</v>
      </c>
      <c r="B242" s="633"/>
      <c r="C242" s="633"/>
      <c r="D242" s="633"/>
      <c r="E242" s="633"/>
      <c r="F242" s="633"/>
    </row>
    <row r="243" spans="1:6">
      <c r="A243" s="633" t="s">
        <v>13</v>
      </c>
      <c r="B243" s="633"/>
      <c r="C243" s="633"/>
      <c r="D243" s="633"/>
      <c r="E243" s="633"/>
      <c r="F243" s="633"/>
    </row>
    <row r="244" spans="1:6">
      <c r="A244" s="633" t="s">
        <v>14</v>
      </c>
      <c r="B244" s="633"/>
      <c r="C244" s="633"/>
      <c r="D244" s="633"/>
      <c r="E244" s="633"/>
      <c r="F244" s="633"/>
    </row>
    <row r="245" spans="1:6">
      <c r="A245" s="633" t="s">
        <v>15</v>
      </c>
      <c r="B245" s="633"/>
      <c r="C245" s="633"/>
      <c r="D245" s="633"/>
      <c r="E245" s="633"/>
      <c r="F245" s="633"/>
    </row>
    <row r="246" spans="1:6">
      <c r="A246" s="633" t="s">
        <v>16</v>
      </c>
      <c r="B246" s="633"/>
      <c r="C246" s="633"/>
      <c r="D246" s="633"/>
      <c r="E246" s="633"/>
      <c r="F246" s="633"/>
    </row>
    <row r="247" spans="1:6">
      <c r="A247" s="633" t="s">
        <v>17</v>
      </c>
      <c r="B247" s="633"/>
      <c r="C247" s="633"/>
      <c r="D247" s="633"/>
      <c r="E247" s="633"/>
      <c r="F247" s="633"/>
    </row>
    <row r="248" spans="1:6">
      <c r="A248" s="633" t="s">
        <v>18</v>
      </c>
      <c r="B248" s="633"/>
      <c r="C248" s="633"/>
      <c r="D248" s="633"/>
      <c r="E248" s="633"/>
      <c r="F248" s="633"/>
    </row>
    <row r="250" spans="1:6">
      <c r="A250" s="283" t="s">
        <v>578</v>
      </c>
      <c r="B250" s="240"/>
      <c r="C250" s="239"/>
      <c r="D250" s="238"/>
      <c r="E250" s="248"/>
      <c r="F250" s="248"/>
    </row>
    <row r="251" spans="1:6">
      <c r="A251" s="238"/>
      <c r="B251" s="237"/>
      <c r="C251" s="248"/>
      <c r="D251" s="238"/>
      <c r="E251" s="238"/>
      <c r="F251" s="238"/>
    </row>
    <row r="252" spans="1:6">
      <c r="A252" s="637" t="s">
        <v>45</v>
      </c>
      <c r="B252" s="637"/>
      <c r="C252" s="274"/>
      <c r="D252" s="274"/>
      <c r="E252" s="274"/>
      <c r="F252" s="274"/>
    </row>
    <row r="253" spans="1:6">
      <c r="A253" s="258"/>
      <c r="B253" s="274"/>
      <c r="C253" s="274"/>
      <c r="D253" s="274"/>
      <c r="E253" s="274"/>
      <c r="F253" s="274"/>
    </row>
    <row r="254" spans="1:6">
      <c r="A254" s="635" t="s">
        <v>341</v>
      </c>
      <c r="B254" s="635"/>
      <c r="C254" s="635"/>
      <c r="D254" s="635"/>
      <c r="E254" s="635"/>
      <c r="F254" s="635"/>
    </row>
    <row r="255" spans="1:6">
      <c r="A255" s="635"/>
      <c r="B255" s="635"/>
      <c r="C255" s="635"/>
      <c r="D255" s="635"/>
      <c r="E255" s="635"/>
      <c r="F255" s="635"/>
    </row>
    <row r="256" spans="1:6">
      <c r="A256" s="274"/>
      <c r="B256" s="274"/>
      <c r="C256" s="274"/>
      <c r="D256" s="274"/>
      <c r="E256" s="274"/>
      <c r="F256" s="274"/>
    </row>
    <row r="257" spans="1:6">
      <c r="A257" s="641" t="s">
        <v>69</v>
      </c>
      <c r="B257" s="641"/>
      <c r="C257" s="641"/>
      <c r="D257" s="641"/>
      <c r="E257" s="641"/>
      <c r="F257" s="641"/>
    </row>
    <row r="258" spans="1:6">
      <c r="A258" s="236"/>
      <c r="B258" s="236"/>
      <c r="C258" s="236"/>
      <c r="D258" s="236"/>
      <c r="E258" s="236"/>
      <c r="F258" s="236"/>
    </row>
    <row r="259" spans="1:6">
      <c r="A259" s="641" t="s">
        <v>280</v>
      </c>
      <c r="B259" s="641"/>
      <c r="C259" s="641"/>
      <c r="D259" s="641"/>
      <c r="E259" s="641"/>
      <c r="F259" s="641"/>
    </row>
    <row r="260" spans="1:6">
      <c r="A260" s="641"/>
      <c r="B260" s="641"/>
      <c r="C260" s="641"/>
      <c r="D260" s="641"/>
      <c r="E260" s="641"/>
      <c r="F260" s="641"/>
    </row>
    <row r="261" spans="1:6">
      <c r="A261" s="236"/>
      <c r="B261" s="236"/>
      <c r="C261" s="236"/>
      <c r="D261" s="236"/>
      <c r="E261" s="236"/>
      <c r="F261" s="236"/>
    </row>
    <row r="262" spans="1:6">
      <c r="A262" s="640" t="s">
        <v>342</v>
      </c>
      <c r="B262" s="640"/>
      <c r="C262" s="640"/>
      <c r="D262" s="640"/>
      <c r="E262" s="640"/>
      <c r="F262" s="640"/>
    </row>
    <row r="263" spans="1:6">
      <c r="A263" s="640"/>
      <c r="B263" s="640"/>
      <c r="C263" s="640"/>
      <c r="D263" s="640"/>
      <c r="E263" s="640"/>
      <c r="F263" s="640"/>
    </row>
    <row r="264" spans="1:6">
      <c r="A264" s="236"/>
      <c r="B264" s="274"/>
      <c r="C264" s="274"/>
      <c r="D264" s="274"/>
      <c r="E264" s="274"/>
      <c r="F264" s="274"/>
    </row>
    <row r="265" spans="1:6">
      <c r="A265" s="635" t="s">
        <v>70</v>
      </c>
      <c r="B265" s="635"/>
      <c r="C265" s="635"/>
      <c r="D265" s="635"/>
      <c r="E265" s="635"/>
      <c r="F265" s="635"/>
    </row>
    <row r="266" spans="1:6">
      <c r="A266" s="635"/>
      <c r="B266" s="635"/>
      <c r="C266" s="635"/>
      <c r="D266" s="635"/>
      <c r="E266" s="635"/>
      <c r="F266" s="635"/>
    </row>
    <row r="267" spans="1:6">
      <c r="A267" s="635"/>
      <c r="B267" s="635"/>
      <c r="C267" s="635"/>
      <c r="D267" s="635"/>
      <c r="E267" s="635"/>
      <c r="F267" s="635"/>
    </row>
    <row r="268" spans="1:6">
      <c r="A268" s="635"/>
      <c r="B268" s="635"/>
      <c r="C268" s="635"/>
      <c r="D268" s="635"/>
      <c r="E268" s="635"/>
      <c r="F268" s="635"/>
    </row>
    <row r="269" spans="1:6">
      <c r="A269" s="274"/>
      <c r="B269" s="274"/>
      <c r="C269" s="274"/>
      <c r="D269" s="274"/>
      <c r="E269" s="274"/>
      <c r="F269" s="274"/>
    </row>
    <row r="270" spans="1:6">
      <c r="A270" s="635" t="s">
        <v>71</v>
      </c>
      <c r="B270" s="635"/>
      <c r="C270" s="635"/>
      <c r="D270" s="635"/>
      <c r="E270" s="635"/>
      <c r="F270" s="635"/>
    </row>
    <row r="271" spans="1:6">
      <c r="A271" s="635"/>
      <c r="B271" s="635"/>
      <c r="C271" s="635"/>
      <c r="D271" s="635"/>
      <c r="E271" s="635"/>
      <c r="F271" s="635"/>
    </row>
    <row r="272" spans="1:6">
      <c r="A272" s="261"/>
      <c r="B272" s="261"/>
      <c r="C272" s="261"/>
      <c r="D272" s="261"/>
      <c r="E272" s="261"/>
      <c r="F272" s="261"/>
    </row>
    <row r="273" spans="1:6">
      <c r="A273" s="633" t="s">
        <v>72</v>
      </c>
      <c r="B273" s="633"/>
      <c r="C273" s="633"/>
      <c r="D273" s="633"/>
      <c r="E273" s="633"/>
      <c r="F273" s="633"/>
    </row>
    <row r="274" spans="1:6">
      <c r="A274" s="261"/>
      <c r="B274" s="261"/>
      <c r="C274" s="261"/>
      <c r="D274" s="261"/>
      <c r="E274" s="261"/>
      <c r="F274" s="261"/>
    </row>
    <row r="275" spans="1:6">
      <c r="A275" s="635" t="s">
        <v>73</v>
      </c>
      <c r="B275" s="635"/>
      <c r="C275" s="635"/>
      <c r="D275" s="635"/>
      <c r="E275" s="635"/>
      <c r="F275" s="635"/>
    </row>
    <row r="276" spans="1:6">
      <c r="A276" s="635"/>
      <c r="B276" s="635"/>
      <c r="C276" s="635"/>
      <c r="D276" s="635"/>
      <c r="E276" s="635"/>
      <c r="F276" s="635"/>
    </row>
    <row r="277" spans="1:6">
      <c r="A277" s="274"/>
      <c r="B277" s="274"/>
      <c r="C277" s="274"/>
      <c r="D277" s="274"/>
      <c r="E277" s="274"/>
      <c r="F277" s="274"/>
    </row>
    <row r="278" spans="1:6">
      <c r="A278" s="635" t="s">
        <v>74</v>
      </c>
      <c r="B278" s="635"/>
      <c r="C278" s="635"/>
      <c r="D278" s="635"/>
      <c r="E278" s="635"/>
      <c r="F278" s="635"/>
    </row>
    <row r="279" spans="1:6">
      <c r="A279" s="635"/>
      <c r="B279" s="635"/>
      <c r="C279" s="635"/>
      <c r="D279" s="635"/>
      <c r="E279" s="635"/>
      <c r="F279" s="635"/>
    </row>
    <row r="280" spans="1:6">
      <c r="A280" s="274"/>
      <c r="B280" s="274"/>
      <c r="C280" s="274"/>
      <c r="D280" s="274"/>
      <c r="E280" s="274"/>
      <c r="F280" s="274"/>
    </row>
    <row r="281" spans="1:6">
      <c r="A281" s="635" t="s">
        <v>75</v>
      </c>
      <c r="B281" s="635"/>
      <c r="C281" s="635"/>
      <c r="D281" s="635"/>
      <c r="E281" s="635"/>
      <c r="F281" s="635"/>
    </row>
    <row r="282" spans="1:6">
      <c r="A282" s="635"/>
      <c r="B282" s="635"/>
      <c r="C282" s="635"/>
      <c r="D282" s="635"/>
      <c r="E282" s="635"/>
      <c r="F282" s="635"/>
    </row>
    <row r="283" spans="1:6">
      <c r="A283" s="274"/>
      <c r="B283" s="274"/>
      <c r="C283" s="274"/>
      <c r="D283" s="274"/>
      <c r="E283" s="274"/>
      <c r="F283" s="274"/>
    </row>
    <row r="284" spans="1:6">
      <c r="A284" s="635" t="s">
        <v>76</v>
      </c>
      <c r="B284" s="635"/>
      <c r="C284" s="635"/>
      <c r="D284" s="635"/>
      <c r="E284" s="635"/>
      <c r="F284" s="635"/>
    </row>
    <row r="285" spans="1:6">
      <c r="A285" s="635"/>
      <c r="B285" s="635"/>
      <c r="C285" s="635"/>
      <c r="D285" s="635"/>
      <c r="E285" s="635"/>
      <c r="F285" s="635"/>
    </row>
    <row r="286" spans="1:6">
      <c r="A286" s="274"/>
      <c r="B286" s="274"/>
      <c r="C286" s="274"/>
      <c r="D286" s="274"/>
      <c r="E286" s="274"/>
      <c r="F286" s="274"/>
    </row>
    <row r="287" spans="1:6">
      <c r="A287" s="640" t="s">
        <v>19</v>
      </c>
      <c r="B287" s="640"/>
      <c r="C287" s="640"/>
      <c r="D287" s="640"/>
      <c r="E287" s="640"/>
      <c r="F287" s="640"/>
    </row>
    <row r="288" spans="1:6">
      <c r="A288" s="640"/>
      <c r="B288" s="640"/>
      <c r="C288" s="640"/>
      <c r="D288" s="640"/>
      <c r="E288" s="640"/>
      <c r="F288" s="640"/>
    </row>
    <row r="289" spans="1:6">
      <c r="A289" s="235"/>
      <c r="B289" s="235"/>
      <c r="C289" s="235"/>
      <c r="D289" s="235"/>
      <c r="E289" s="235"/>
      <c r="F289" s="235"/>
    </row>
    <row r="290" spans="1:6">
      <c r="A290" s="640" t="s">
        <v>20</v>
      </c>
      <c r="B290" s="640"/>
      <c r="C290" s="640"/>
      <c r="D290" s="640"/>
      <c r="E290" s="640"/>
      <c r="F290" s="640"/>
    </row>
    <row r="291" spans="1:6">
      <c r="A291" s="640"/>
      <c r="B291" s="640"/>
      <c r="C291" s="640"/>
      <c r="D291" s="640"/>
      <c r="E291" s="640"/>
      <c r="F291" s="640"/>
    </row>
    <row r="292" spans="1:6">
      <c r="A292" s="235"/>
      <c r="B292" s="235"/>
      <c r="C292" s="235"/>
      <c r="D292" s="235"/>
      <c r="E292" s="235"/>
      <c r="F292" s="235"/>
    </row>
    <row r="293" spans="1:6">
      <c r="A293" s="640" t="s">
        <v>77</v>
      </c>
      <c r="B293" s="640"/>
      <c r="C293" s="640"/>
      <c r="D293" s="640"/>
      <c r="E293" s="640"/>
      <c r="F293" s="640"/>
    </row>
    <row r="294" spans="1:6">
      <c r="A294" s="640"/>
      <c r="B294" s="640"/>
      <c r="C294" s="640"/>
      <c r="D294" s="640"/>
      <c r="E294" s="640"/>
      <c r="F294" s="640"/>
    </row>
    <row r="295" spans="1:6">
      <c r="A295" s="640"/>
      <c r="B295" s="640"/>
      <c r="C295" s="640"/>
      <c r="D295" s="640"/>
      <c r="E295" s="640"/>
      <c r="F295" s="640"/>
    </row>
    <row r="296" spans="1:6" hidden="1">
      <c r="A296" s="640"/>
      <c r="B296" s="640"/>
      <c r="C296" s="640"/>
      <c r="D296" s="640"/>
      <c r="E296" s="640"/>
      <c r="F296" s="640"/>
    </row>
    <row r="297" spans="1:6">
      <c r="A297" s="235"/>
      <c r="B297" s="235"/>
      <c r="C297" s="235"/>
      <c r="D297" s="235"/>
      <c r="E297" s="235"/>
      <c r="F297" s="235"/>
    </row>
    <row r="298" spans="1:6">
      <c r="A298" s="640" t="s">
        <v>78</v>
      </c>
      <c r="B298" s="640"/>
      <c r="C298" s="640"/>
      <c r="D298" s="640"/>
      <c r="E298" s="640"/>
      <c r="F298" s="640"/>
    </row>
    <row r="299" spans="1:6">
      <c r="A299" s="640"/>
      <c r="B299" s="640"/>
      <c r="C299" s="640"/>
      <c r="D299" s="640"/>
      <c r="E299" s="640"/>
      <c r="F299" s="640"/>
    </row>
    <row r="300" spans="1:6">
      <c r="A300" s="640"/>
      <c r="B300" s="640"/>
      <c r="C300" s="640"/>
      <c r="D300" s="640"/>
      <c r="E300" s="640"/>
      <c r="F300" s="640"/>
    </row>
    <row r="302" spans="1:6" s="294" customFormat="1" ht="12.75">
      <c r="A302" s="347" t="s">
        <v>579</v>
      </c>
      <c r="B302" s="351"/>
      <c r="C302" s="331"/>
      <c r="D302" s="173"/>
      <c r="E302" s="338"/>
      <c r="F302" s="338"/>
    </row>
    <row r="303" spans="1:6" s="294" customFormat="1" ht="12.75">
      <c r="A303" s="352"/>
      <c r="B303" s="321"/>
      <c r="C303" s="331"/>
      <c r="D303" s="353"/>
      <c r="E303" s="338"/>
      <c r="F303" s="338"/>
    </row>
    <row r="304" spans="1:6" s="294" customFormat="1" ht="12.75">
      <c r="A304" s="644" t="s">
        <v>45</v>
      </c>
      <c r="B304" s="644"/>
      <c r="C304" s="331"/>
      <c r="D304" s="353"/>
      <c r="E304" s="338"/>
      <c r="F304" s="338"/>
    </row>
    <row r="305" spans="1:6" s="294" customFormat="1" ht="12.75">
      <c r="A305" s="352"/>
      <c r="B305" s="321"/>
      <c r="C305" s="331"/>
      <c r="D305" s="353"/>
      <c r="E305" s="338"/>
      <c r="F305" s="338"/>
    </row>
    <row r="306" spans="1:6" s="294" customFormat="1" ht="12.75">
      <c r="A306" s="645" t="s">
        <v>485</v>
      </c>
      <c r="B306" s="645"/>
      <c r="C306" s="645"/>
      <c r="D306" s="645"/>
      <c r="E306" s="645"/>
      <c r="F306" s="645"/>
    </row>
    <row r="307" spans="1:6" s="294" customFormat="1" ht="12.75">
      <c r="A307" s="645" t="s">
        <v>448</v>
      </c>
      <c r="B307" s="645"/>
      <c r="C307" s="645"/>
      <c r="D307" s="645"/>
      <c r="E307" s="645"/>
      <c r="F307" s="645"/>
    </row>
    <row r="308" spans="1:6" s="294" customFormat="1" ht="12.75">
      <c r="A308" s="535"/>
      <c r="B308" s="535"/>
      <c r="C308" s="535"/>
      <c r="D308" s="535"/>
      <c r="E308" s="535"/>
      <c r="F308" s="535"/>
    </row>
    <row r="309" spans="1:6" s="294" customFormat="1" ht="27.75" customHeight="1">
      <c r="A309" s="640" t="s">
        <v>627</v>
      </c>
      <c r="B309" s="640"/>
      <c r="C309" s="640"/>
      <c r="D309" s="640"/>
      <c r="E309" s="640"/>
      <c r="F309" s="640"/>
    </row>
    <row r="310" spans="1:6" s="294" customFormat="1" ht="12.75">
      <c r="A310" s="534"/>
      <c r="B310" s="534"/>
      <c r="C310" s="534"/>
      <c r="D310" s="534"/>
      <c r="E310" s="534"/>
      <c r="F310" s="534"/>
    </row>
    <row r="311" spans="1:6" s="294" customFormat="1" ht="49.9" customHeight="1">
      <c r="A311" s="640" t="s">
        <v>628</v>
      </c>
      <c r="B311" s="640"/>
      <c r="C311" s="640"/>
      <c r="D311" s="640"/>
      <c r="E311" s="640"/>
      <c r="F311" s="640"/>
    </row>
    <row r="312" spans="1:6" s="294" customFormat="1" ht="12.75">
      <c r="A312" s="534"/>
      <c r="B312" s="534"/>
      <c r="C312" s="534"/>
      <c r="D312" s="534"/>
      <c r="E312" s="534"/>
      <c r="F312" s="534"/>
    </row>
    <row r="313" spans="1:6" s="294" customFormat="1" ht="27" customHeight="1">
      <c r="A313" s="640" t="s">
        <v>637</v>
      </c>
      <c r="B313" s="640"/>
      <c r="C313" s="640"/>
      <c r="D313" s="640"/>
      <c r="E313" s="640"/>
      <c r="F313" s="640"/>
    </row>
    <row r="314" spans="1:6" s="294" customFormat="1" ht="12.75">
      <c r="A314" s="534"/>
      <c r="B314" s="534"/>
      <c r="C314" s="534"/>
      <c r="D314" s="534"/>
      <c r="E314" s="534"/>
      <c r="F314" s="534"/>
    </row>
    <row r="315" spans="1:6" s="294" customFormat="1" ht="27" customHeight="1">
      <c r="A315" s="640" t="s">
        <v>449</v>
      </c>
      <c r="B315" s="640"/>
      <c r="C315" s="640"/>
      <c r="D315" s="640"/>
      <c r="E315" s="640"/>
      <c r="F315" s="640"/>
    </row>
    <row r="316" spans="1:6" s="294" customFormat="1" ht="12.75">
      <c r="A316" s="534"/>
      <c r="B316" s="534"/>
      <c r="C316" s="534"/>
      <c r="D316" s="534"/>
      <c r="E316" s="534"/>
      <c r="F316" s="534"/>
    </row>
    <row r="317" spans="1:6" s="294" customFormat="1" ht="38.25" customHeight="1">
      <c r="A317" s="640" t="s">
        <v>450</v>
      </c>
      <c r="B317" s="640"/>
      <c r="C317" s="640"/>
      <c r="D317" s="640"/>
      <c r="E317" s="640"/>
      <c r="F317" s="640"/>
    </row>
    <row r="318" spans="1:6" s="294" customFormat="1" ht="12.75">
      <c r="A318" s="534"/>
      <c r="B318" s="534"/>
      <c r="C318" s="534"/>
      <c r="D318" s="534"/>
      <c r="E318" s="534"/>
      <c r="F318" s="534"/>
    </row>
    <row r="319" spans="1:6" s="294" customFormat="1" ht="24.6" customHeight="1">
      <c r="A319" s="640" t="s">
        <v>632</v>
      </c>
      <c r="B319" s="640"/>
      <c r="C319" s="640"/>
      <c r="D319" s="640"/>
      <c r="E319" s="640"/>
      <c r="F319" s="640"/>
    </row>
    <row r="320" spans="1:6" s="294" customFormat="1" ht="12.75">
      <c r="A320" s="352"/>
      <c r="B320" s="354"/>
      <c r="C320" s="354"/>
      <c r="D320" s="355"/>
      <c r="E320" s="356"/>
      <c r="F320" s="356"/>
    </row>
    <row r="321" spans="1:6">
      <c r="A321" s="234" t="s">
        <v>580</v>
      </c>
      <c r="B321" s="264"/>
      <c r="C321" s="248"/>
      <c r="D321" s="285"/>
      <c r="E321" s="285"/>
      <c r="F321" s="285"/>
    </row>
    <row r="322" spans="1:6">
      <c r="A322" s="239"/>
      <c r="B322" s="261"/>
      <c r="C322" s="248"/>
      <c r="D322" s="285"/>
      <c r="E322" s="285"/>
      <c r="F322" s="285"/>
    </row>
    <row r="323" spans="1:6">
      <c r="A323" s="642" t="s">
        <v>45</v>
      </c>
      <c r="B323" s="642"/>
      <c r="C323" s="248"/>
      <c r="D323" s="285"/>
      <c r="E323" s="285"/>
      <c r="F323" s="285"/>
    </row>
    <row r="324" spans="1:6">
      <c r="A324" s="239"/>
      <c r="B324" s="261"/>
      <c r="C324" s="248"/>
      <c r="D324" s="285"/>
      <c r="E324" s="285"/>
      <c r="F324" s="285"/>
    </row>
    <row r="325" spans="1:6">
      <c r="A325" s="643" t="s">
        <v>171</v>
      </c>
      <c r="B325" s="643"/>
      <c r="C325" s="248"/>
      <c r="D325" s="285"/>
      <c r="E325" s="285"/>
      <c r="F325" s="285"/>
    </row>
    <row r="326" spans="1:6">
      <c r="A326" s="239"/>
      <c r="B326" s="261"/>
      <c r="C326" s="248"/>
      <c r="D326" s="285"/>
      <c r="E326" s="285"/>
      <c r="F326" s="285"/>
    </row>
    <row r="327" spans="1:6">
      <c r="A327" s="635" t="s">
        <v>124</v>
      </c>
      <c r="B327" s="635"/>
      <c r="C327" s="635"/>
      <c r="D327" s="635"/>
      <c r="E327" s="635"/>
      <c r="F327" s="635"/>
    </row>
    <row r="328" spans="1:6">
      <c r="A328" s="635"/>
      <c r="B328" s="635"/>
      <c r="C328" s="635"/>
      <c r="D328" s="635"/>
      <c r="E328" s="635"/>
      <c r="F328" s="635"/>
    </row>
    <row r="329" spans="1:6">
      <c r="A329" s="274"/>
      <c r="B329" s="274"/>
      <c r="C329" s="238"/>
      <c r="D329" s="274"/>
      <c r="E329" s="274"/>
      <c r="F329" s="274"/>
    </row>
    <row r="330" spans="1:6">
      <c r="A330" s="635" t="s">
        <v>125</v>
      </c>
      <c r="B330" s="635"/>
      <c r="C330" s="635"/>
      <c r="D330" s="635"/>
      <c r="E330" s="635"/>
      <c r="F330" s="635"/>
    </row>
    <row r="331" spans="1:6">
      <c r="A331" s="635"/>
      <c r="B331" s="635"/>
      <c r="C331" s="635"/>
      <c r="D331" s="635"/>
      <c r="E331" s="635"/>
      <c r="F331" s="635"/>
    </row>
    <row r="332" spans="1:6">
      <c r="A332" s="274"/>
      <c r="B332" s="274"/>
      <c r="C332" s="238"/>
      <c r="D332" s="274"/>
      <c r="E332" s="274"/>
      <c r="F332" s="274"/>
    </row>
    <row r="333" spans="1:6">
      <c r="A333" s="635" t="s">
        <v>126</v>
      </c>
      <c r="B333" s="635"/>
      <c r="C333" s="635"/>
      <c r="D333" s="635"/>
      <c r="E333" s="635"/>
      <c r="F333" s="635"/>
    </row>
    <row r="334" spans="1:6">
      <c r="A334" s="635"/>
      <c r="B334" s="635"/>
      <c r="C334" s="635"/>
      <c r="D334" s="635"/>
      <c r="E334" s="635"/>
      <c r="F334" s="635"/>
    </row>
    <row r="335" spans="1:6">
      <c r="A335" s="274"/>
      <c r="B335" s="274"/>
      <c r="C335" s="238"/>
      <c r="D335" s="274"/>
      <c r="E335" s="274"/>
      <c r="F335" s="274"/>
    </row>
    <row r="336" spans="1:6">
      <c r="A336" s="635" t="s">
        <v>127</v>
      </c>
      <c r="B336" s="635"/>
      <c r="C336" s="635"/>
      <c r="D336" s="635"/>
      <c r="E336" s="635"/>
      <c r="F336" s="635"/>
    </row>
    <row r="337" spans="1:6">
      <c r="A337" s="639" t="s">
        <v>128</v>
      </c>
      <c r="B337" s="639"/>
      <c r="C337" s="639"/>
      <c r="D337" s="639"/>
      <c r="E337" s="639"/>
      <c r="F337" s="639"/>
    </row>
    <row r="338" spans="1:6">
      <c r="A338" s="639" t="s">
        <v>129</v>
      </c>
      <c r="B338" s="639"/>
      <c r="C338" s="639"/>
      <c r="D338" s="639"/>
      <c r="E338" s="639"/>
      <c r="F338" s="639"/>
    </row>
    <row r="339" spans="1:6">
      <c r="A339" s="639" t="s">
        <v>130</v>
      </c>
      <c r="B339" s="639"/>
      <c r="C339" s="639"/>
      <c r="D339" s="639"/>
      <c r="E339" s="639"/>
      <c r="F339" s="639"/>
    </row>
    <row r="340" spans="1:6">
      <c r="A340" s="639" t="s">
        <v>131</v>
      </c>
      <c r="B340" s="639"/>
      <c r="C340" s="639"/>
      <c r="D340" s="639"/>
      <c r="E340" s="639"/>
      <c r="F340" s="639"/>
    </row>
    <row r="341" spans="1:6">
      <c r="A341" s="639" t="s">
        <v>132</v>
      </c>
      <c r="B341" s="639"/>
      <c r="C341" s="639"/>
      <c r="D341" s="639"/>
      <c r="E341" s="639"/>
      <c r="F341" s="639"/>
    </row>
    <row r="342" spans="1:6">
      <c r="A342" s="639" t="s">
        <v>133</v>
      </c>
      <c r="B342" s="639"/>
      <c r="C342" s="639"/>
      <c r="D342" s="639"/>
      <c r="E342" s="639"/>
      <c r="F342" s="639"/>
    </row>
    <row r="343" spans="1:6">
      <c r="A343" s="639" t="s">
        <v>134</v>
      </c>
      <c r="B343" s="639"/>
      <c r="C343" s="639"/>
      <c r="D343" s="639"/>
      <c r="E343" s="639"/>
      <c r="F343" s="639"/>
    </row>
    <row r="344" spans="1:6">
      <c r="A344" s="646" t="s">
        <v>638</v>
      </c>
      <c r="B344" s="639"/>
      <c r="C344" s="639"/>
      <c r="D344" s="639"/>
      <c r="E344" s="639"/>
      <c r="F344" s="639"/>
    </row>
    <row r="345" spans="1:6">
      <c r="A345" s="639" t="s">
        <v>135</v>
      </c>
      <c r="B345" s="639"/>
      <c r="C345" s="639"/>
      <c r="D345" s="639"/>
      <c r="E345" s="639"/>
      <c r="F345" s="639"/>
    </row>
    <row r="346" spans="1:6">
      <c r="A346" s="274"/>
      <c r="B346" s="274"/>
      <c r="C346" s="238"/>
      <c r="D346" s="274"/>
      <c r="E346" s="274"/>
      <c r="F346" s="274"/>
    </row>
    <row r="347" spans="1:6">
      <c r="A347" s="635" t="s">
        <v>136</v>
      </c>
      <c r="B347" s="635"/>
      <c r="C347" s="635"/>
      <c r="D347" s="635"/>
      <c r="E347" s="635"/>
      <c r="F347" s="635"/>
    </row>
    <row r="348" spans="1:6">
      <c r="A348" s="635"/>
      <c r="B348" s="635"/>
      <c r="C348" s="635"/>
      <c r="D348" s="635"/>
      <c r="E348" s="635"/>
      <c r="F348" s="635"/>
    </row>
    <row r="349" spans="1:6">
      <c r="A349" s="274"/>
      <c r="B349" s="274"/>
      <c r="C349" s="238"/>
      <c r="D349" s="274"/>
      <c r="E349" s="274"/>
      <c r="F349" s="274"/>
    </row>
    <row r="350" spans="1:6">
      <c r="A350" s="635" t="s">
        <v>137</v>
      </c>
      <c r="B350" s="635"/>
      <c r="C350" s="635"/>
      <c r="D350" s="635"/>
      <c r="E350" s="635"/>
      <c r="F350" s="635"/>
    </row>
    <row r="351" spans="1:6">
      <c r="A351" s="635"/>
      <c r="B351" s="635"/>
      <c r="C351" s="635"/>
      <c r="D351" s="635"/>
      <c r="E351" s="635"/>
      <c r="F351" s="635"/>
    </row>
    <row r="352" spans="1:6">
      <c r="A352" s="635"/>
      <c r="B352" s="635"/>
      <c r="C352" s="635"/>
      <c r="D352" s="635"/>
      <c r="E352" s="635"/>
      <c r="F352" s="635"/>
    </row>
    <row r="353" spans="1:6">
      <c r="A353" s="635"/>
      <c r="B353" s="635"/>
      <c r="C353" s="635"/>
      <c r="D353" s="635"/>
      <c r="E353" s="635"/>
      <c r="F353" s="635"/>
    </row>
    <row r="354" spans="1:6">
      <c r="B354" s="298"/>
      <c r="C354" s="248"/>
      <c r="D354" s="298"/>
      <c r="E354" s="298"/>
      <c r="F354" s="298"/>
    </row>
    <row r="355" spans="1:6">
      <c r="A355" s="635" t="s">
        <v>138</v>
      </c>
      <c r="B355" s="635"/>
      <c r="C355" s="635"/>
      <c r="D355" s="635"/>
      <c r="E355" s="635"/>
      <c r="F355" s="635"/>
    </row>
    <row r="356" spans="1:6">
      <c r="A356" s="635"/>
      <c r="B356" s="635"/>
      <c r="C356" s="635"/>
      <c r="D356" s="635"/>
      <c r="E356" s="635"/>
      <c r="F356" s="635"/>
    </row>
    <row r="357" spans="1:6">
      <c r="B357" s="298"/>
      <c r="C357" s="248"/>
      <c r="D357" s="298"/>
      <c r="E357" s="298"/>
      <c r="F357" s="298"/>
    </row>
    <row r="358" spans="1:6">
      <c r="A358" s="635" t="s">
        <v>139</v>
      </c>
      <c r="B358" s="635"/>
      <c r="C358" s="635"/>
      <c r="D358" s="635"/>
      <c r="E358" s="635"/>
      <c r="F358" s="635"/>
    </row>
    <row r="359" spans="1:6">
      <c r="B359" s="298"/>
      <c r="C359" s="248"/>
      <c r="D359" s="298"/>
      <c r="E359" s="298"/>
      <c r="F359" s="298"/>
    </row>
    <row r="360" spans="1:6">
      <c r="A360" s="639" t="s">
        <v>140</v>
      </c>
      <c r="B360" s="639"/>
      <c r="C360" s="639"/>
      <c r="D360" s="639"/>
      <c r="E360" s="639"/>
      <c r="F360" s="639"/>
    </row>
    <row r="361" spans="1:6">
      <c r="B361" s="298"/>
      <c r="C361" s="248"/>
      <c r="D361" s="298"/>
      <c r="E361" s="298"/>
      <c r="F361" s="298"/>
    </row>
    <row r="362" spans="1:6">
      <c r="A362" s="635" t="s">
        <v>306</v>
      </c>
      <c r="B362" s="635"/>
      <c r="C362" s="635"/>
      <c r="D362" s="635"/>
      <c r="E362" s="635"/>
      <c r="F362" s="635"/>
    </row>
    <row r="363" spans="1:6">
      <c r="A363" s="635"/>
      <c r="B363" s="635"/>
      <c r="C363" s="635"/>
      <c r="D363" s="635"/>
      <c r="E363" s="635"/>
      <c r="F363" s="635"/>
    </row>
    <row r="364" spans="1:6">
      <c r="B364" s="298"/>
      <c r="C364" s="248"/>
      <c r="D364" s="298"/>
      <c r="E364" s="298"/>
      <c r="F364" s="298"/>
    </row>
    <row r="365" spans="1:6">
      <c r="A365" s="635" t="s">
        <v>141</v>
      </c>
      <c r="B365" s="635"/>
      <c r="C365" s="635"/>
      <c r="D365" s="635"/>
      <c r="E365" s="635"/>
      <c r="F365" s="635"/>
    </row>
    <row r="366" spans="1:6">
      <c r="A366" s="635"/>
      <c r="B366" s="635"/>
      <c r="C366" s="635"/>
      <c r="D366" s="635"/>
      <c r="E366" s="635"/>
      <c r="F366" s="635"/>
    </row>
    <row r="367" spans="1:6">
      <c r="B367" s="298"/>
      <c r="C367" s="248"/>
      <c r="D367" s="298"/>
      <c r="E367" s="298"/>
      <c r="F367" s="298"/>
    </row>
    <row r="368" spans="1:6">
      <c r="A368" s="635" t="s">
        <v>142</v>
      </c>
      <c r="B368" s="635"/>
      <c r="C368" s="635"/>
      <c r="D368" s="635"/>
      <c r="E368" s="635"/>
      <c r="F368" s="635"/>
    </row>
    <row r="369" spans="1:6">
      <c r="A369" s="635"/>
      <c r="B369" s="635"/>
      <c r="C369" s="635"/>
      <c r="D369" s="635"/>
      <c r="E369" s="635"/>
      <c r="F369" s="635"/>
    </row>
    <row r="370" spans="1:6">
      <c r="B370" s="298"/>
      <c r="C370" s="248"/>
      <c r="D370" s="298"/>
      <c r="E370" s="298"/>
      <c r="F370" s="298"/>
    </row>
    <row r="371" spans="1:6">
      <c r="A371" s="635" t="s">
        <v>143</v>
      </c>
      <c r="B371" s="635"/>
      <c r="C371" s="635"/>
      <c r="D371" s="635"/>
      <c r="E371" s="635"/>
      <c r="F371" s="635"/>
    </row>
    <row r="372" spans="1:6">
      <c r="A372" s="635"/>
      <c r="B372" s="635"/>
      <c r="C372" s="635"/>
      <c r="D372" s="635"/>
      <c r="E372" s="635"/>
      <c r="F372" s="635"/>
    </row>
    <row r="373" spans="1:6">
      <c r="B373" s="298"/>
      <c r="C373" s="248"/>
      <c r="D373" s="298"/>
      <c r="E373" s="298"/>
      <c r="F373" s="298"/>
    </row>
    <row r="374" spans="1:6">
      <c r="A374" s="635" t="s">
        <v>144</v>
      </c>
      <c r="B374" s="635"/>
      <c r="C374" s="635"/>
      <c r="D374" s="635"/>
      <c r="E374" s="635"/>
      <c r="F374" s="635"/>
    </row>
    <row r="375" spans="1:6">
      <c r="A375" s="635"/>
      <c r="B375" s="635"/>
      <c r="C375" s="635"/>
      <c r="D375" s="635"/>
      <c r="E375" s="635"/>
      <c r="F375" s="635"/>
    </row>
    <row r="376" spans="1:6" ht="0.75" customHeight="1">
      <c r="A376" s="635"/>
      <c r="B376" s="635"/>
      <c r="C376" s="635"/>
      <c r="D376" s="635"/>
      <c r="E376" s="635"/>
      <c r="F376" s="635"/>
    </row>
    <row r="377" spans="1:6">
      <c r="B377" s="298"/>
      <c r="C377" s="248"/>
      <c r="D377" s="298"/>
      <c r="E377" s="298"/>
      <c r="F377" s="298"/>
    </row>
    <row r="378" spans="1:6">
      <c r="A378" s="647" t="s">
        <v>282</v>
      </c>
      <c r="B378" s="648"/>
      <c r="C378" s="248"/>
      <c r="D378" s="298"/>
      <c r="E378" s="298"/>
      <c r="F378" s="298"/>
    </row>
    <row r="379" spans="1:6">
      <c r="A379" s="647" t="s">
        <v>283</v>
      </c>
      <c r="B379" s="648"/>
      <c r="C379" s="248"/>
      <c r="D379" s="298"/>
      <c r="E379" s="298"/>
      <c r="F379" s="298"/>
    </row>
    <row r="380" spans="1:6">
      <c r="A380" s="647" t="s">
        <v>284</v>
      </c>
      <c r="B380" s="648"/>
      <c r="C380" s="248"/>
      <c r="D380" s="298"/>
      <c r="E380" s="298"/>
      <c r="F380" s="298"/>
    </row>
    <row r="381" spans="1:6">
      <c r="A381" s="647" t="s">
        <v>285</v>
      </c>
      <c r="B381" s="648"/>
      <c r="C381" s="248"/>
      <c r="D381" s="298"/>
      <c r="E381" s="298"/>
      <c r="F381" s="298"/>
    </row>
    <row r="382" spans="1:6">
      <c r="A382" s="647" t="s">
        <v>286</v>
      </c>
      <c r="B382" s="648"/>
      <c r="C382" s="248"/>
      <c r="D382" s="298"/>
      <c r="E382" s="298"/>
      <c r="F382" s="298"/>
    </row>
    <row r="383" spans="1:6">
      <c r="A383" s="635" t="s">
        <v>287</v>
      </c>
      <c r="B383" s="635"/>
      <c r="C383" s="248"/>
      <c r="D383" s="285"/>
      <c r="E383" s="285"/>
      <c r="F383" s="285"/>
    </row>
    <row r="384" spans="1:6">
      <c r="A384" s="647" t="s">
        <v>288</v>
      </c>
      <c r="B384" s="648"/>
      <c r="C384" s="248"/>
      <c r="D384" s="298"/>
      <c r="E384" s="298"/>
      <c r="F384" s="298"/>
    </row>
    <row r="385" spans="1:6">
      <c r="A385" s="233" t="s">
        <v>289</v>
      </c>
      <c r="B385" s="261"/>
      <c r="C385" s="248"/>
      <c r="D385" s="285"/>
      <c r="E385" s="285"/>
      <c r="F385" s="285"/>
    </row>
    <row r="386" spans="1:6">
      <c r="A386" s="233" t="s">
        <v>290</v>
      </c>
      <c r="B386" s="261"/>
      <c r="C386" s="248"/>
      <c r="D386" s="285"/>
      <c r="E386" s="285"/>
      <c r="F386" s="285"/>
    </row>
    <row r="387" spans="1:6">
      <c r="A387" s="233" t="s">
        <v>291</v>
      </c>
      <c r="B387" s="261"/>
      <c r="C387" s="248"/>
      <c r="D387" s="285"/>
      <c r="E387" s="285"/>
      <c r="F387" s="285"/>
    </row>
    <row r="388" spans="1:6">
      <c r="A388" s="233" t="s">
        <v>292</v>
      </c>
      <c r="B388" s="261"/>
      <c r="C388" s="248"/>
      <c r="D388" s="285"/>
      <c r="E388" s="285"/>
      <c r="F388" s="285"/>
    </row>
    <row r="389" spans="1:6">
      <c r="A389" s="233" t="s">
        <v>293</v>
      </c>
      <c r="B389" s="261"/>
      <c r="C389" s="248"/>
      <c r="D389" s="285"/>
      <c r="E389" s="285"/>
      <c r="F389" s="285"/>
    </row>
    <row r="390" spans="1:6">
      <c r="A390" s="233" t="s">
        <v>294</v>
      </c>
      <c r="B390" s="261"/>
      <c r="C390" s="248"/>
      <c r="D390" s="285"/>
      <c r="E390" s="285"/>
      <c r="F390" s="285"/>
    </row>
    <row r="391" spans="1:6">
      <c r="A391" s="233" t="s">
        <v>295</v>
      </c>
      <c r="B391" s="261"/>
      <c r="C391" s="248"/>
      <c r="D391" s="285"/>
      <c r="E391" s="285"/>
      <c r="F391" s="285"/>
    </row>
    <row r="392" spans="1:6">
      <c r="A392" s="233" t="s">
        <v>296</v>
      </c>
      <c r="B392" s="261"/>
      <c r="C392" s="248"/>
      <c r="D392" s="285"/>
      <c r="E392" s="285"/>
      <c r="F392" s="285"/>
    </row>
    <row r="393" spans="1:6">
      <c r="A393" s="233" t="s">
        <v>297</v>
      </c>
      <c r="B393" s="261"/>
      <c r="C393" s="248"/>
      <c r="D393" s="285"/>
      <c r="E393" s="285"/>
      <c r="F393" s="285"/>
    </row>
    <row r="394" spans="1:6">
      <c r="A394" s="233" t="s">
        <v>298</v>
      </c>
      <c r="B394" s="261"/>
      <c r="C394" s="248"/>
      <c r="D394" s="285"/>
      <c r="E394" s="285"/>
      <c r="F394" s="285"/>
    </row>
    <row r="395" spans="1:6">
      <c r="A395" s="233" t="s">
        <v>299</v>
      </c>
      <c r="B395" s="261"/>
      <c r="C395" s="248"/>
      <c r="D395" s="285"/>
      <c r="E395" s="285"/>
      <c r="F395" s="285"/>
    </row>
    <row r="396" spans="1:6">
      <c r="A396" s="233" t="s">
        <v>300</v>
      </c>
      <c r="B396" s="261"/>
      <c r="C396" s="248"/>
      <c r="D396" s="285"/>
      <c r="E396" s="285"/>
      <c r="F396" s="285"/>
    </row>
    <row r="397" spans="1:6">
      <c r="A397" s="233" t="s">
        <v>301</v>
      </c>
      <c r="B397" s="261"/>
      <c r="C397" s="248"/>
      <c r="D397" s="285"/>
      <c r="E397" s="285"/>
      <c r="F397" s="285"/>
    </row>
    <row r="398" spans="1:6">
      <c r="A398" s="233" t="s">
        <v>302</v>
      </c>
      <c r="B398" s="261"/>
      <c r="C398" s="248"/>
      <c r="D398" s="285"/>
      <c r="E398" s="285"/>
      <c r="F398" s="285"/>
    </row>
    <row r="399" spans="1:6">
      <c r="A399" s="233" t="s">
        <v>303</v>
      </c>
      <c r="B399" s="261"/>
      <c r="C399" s="248"/>
      <c r="D399" s="285"/>
      <c r="E399" s="285"/>
      <c r="F399" s="285"/>
    </row>
    <row r="400" spans="1:6">
      <c r="A400" s="233" t="s">
        <v>304</v>
      </c>
      <c r="B400" s="261"/>
      <c r="C400" s="248"/>
      <c r="D400" s="285"/>
      <c r="E400" s="285"/>
      <c r="F400" s="285"/>
    </row>
    <row r="401" spans="1:6">
      <c r="A401" s="233" t="s">
        <v>305</v>
      </c>
      <c r="B401" s="261"/>
      <c r="C401" s="248"/>
      <c r="D401" s="285"/>
      <c r="E401" s="285"/>
      <c r="F401" s="285"/>
    </row>
    <row r="402" spans="1:6">
      <c r="A402" s="233"/>
      <c r="B402" s="261"/>
      <c r="C402" s="248"/>
      <c r="D402" s="285"/>
      <c r="E402" s="285"/>
      <c r="F402" s="285"/>
    </row>
    <row r="403" spans="1:6">
      <c r="A403" s="643" t="s">
        <v>145</v>
      </c>
      <c r="B403" s="643"/>
      <c r="C403" s="248"/>
      <c r="D403" s="285"/>
      <c r="E403" s="285"/>
      <c r="F403" s="285"/>
    </row>
    <row r="404" spans="1:6">
      <c r="A404" s="233"/>
      <c r="B404" s="261"/>
      <c r="C404" s="248"/>
      <c r="D404" s="285"/>
      <c r="E404" s="285"/>
      <c r="F404" s="285"/>
    </row>
    <row r="405" spans="1:6">
      <c r="A405" s="636" t="s">
        <v>307</v>
      </c>
      <c r="B405" s="635"/>
      <c r="C405" s="635"/>
      <c r="D405" s="635"/>
      <c r="E405" s="635"/>
      <c r="F405" s="635"/>
    </row>
    <row r="406" spans="1:6">
      <c r="A406" s="269"/>
      <c r="B406" s="261"/>
      <c r="C406" s="248"/>
      <c r="D406" s="259"/>
      <c r="E406" s="259"/>
      <c r="F406" s="259"/>
    </row>
    <row r="407" spans="1:6">
      <c r="A407" s="651" t="s">
        <v>308</v>
      </c>
      <c r="B407" s="639"/>
      <c r="C407" s="639"/>
      <c r="D407" s="639"/>
      <c r="E407" s="639"/>
      <c r="F407" s="639"/>
    </row>
    <row r="408" spans="1:6">
      <c r="A408" s="273"/>
      <c r="B408" s="261"/>
      <c r="C408" s="248"/>
      <c r="D408" s="259"/>
      <c r="E408" s="259"/>
      <c r="F408" s="259"/>
    </row>
    <row r="409" spans="1:6">
      <c r="A409" s="633" t="s">
        <v>146</v>
      </c>
      <c r="B409" s="633"/>
      <c r="C409" s="248"/>
      <c r="D409" s="259"/>
      <c r="E409" s="259"/>
      <c r="F409" s="259"/>
    </row>
    <row r="410" spans="1:6">
      <c r="A410" s="636" t="s">
        <v>309</v>
      </c>
      <c r="B410" s="635"/>
      <c r="C410" s="635"/>
      <c r="D410" s="635"/>
      <c r="E410" s="635"/>
      <c r="F410" s="635"/>
    </row>
    <row r="411" spans="1:6">
      <c r="A411" s="273"/>
      <c r="B411" s="274"/>
      <c r="C411" s="238"/>
      <c r="D411" s="274"/>
      <c r="E411" s="274"/>
      <c r="F411" s="274"/>
    </row>
    <row r="412" spans="1:6">
      <c r="A412" s="232" t="s">
        <v>313</v>
      </c>
      <c r="B412" s="232"/>
      <c r="C412" s="232"/>
      <c r="D412" s="232"/>
      <c r="E412" s="232"/>
      <c r="F412" s="232"/>
    </row>
    <row r="413" spans="1:6">
      <c r="A413" s="649" t="s">
        <v>311</v>
      </c>
      <c r="B413" s="650"/>
      <c r="C413" s="650"/>
      <c r="D413" s="650"/>
      <c r="E413" s="650"/>
      <c r="F413" s="650"/>
    </row>
    <row r="414" spans="1:6">
      <c r="A414" s="649" t="s">
        <v>314</v>
      </c>
      <c r="B414" s="650"/>
      <c r="C414" s="650"/>
      <c r="D414" s="650"/>
      <c r="E414" s="650"/>
      <c r="F414" s="650"/>
    </row>
    <row r="415" spans="1:6">
      <c r="A415" s="649" t="s">
        <v>315</v>
      </c>
      <c r="B415" s="650"/>
      <c r="C415" s="650"/>
      <c r="D415" s="650"/>
      <c r="E415" s="650"/>
      <c r="F415" s="650"/>
    </row>
    <row r="416" spans="1:6">
      <c r="A416" s="649" t="s">
        <v>316</v>
      </c>
      <c r="B416" s="650"/>
      <c r="C416" s="650"/>
      <c r="D416" s="650"/>
      <c r="E416" s="650"/>
      <c r="F416" s="650"/>
    </row>
    <row r="417" spans="1:6">
      <c r="A417" s="649" t="s">
        <v>312</v>
      </c>
      <c r="B417" s="650"/>
      <c r="C417" s="650"/>
      <c r="D417" s="650"/>
      <c r="E417" s="650"/>
      <c r="F417" s="650"/>
    </row>
    <row r="418" spans="1:6">
      <c r="A418" s="274"/>
      <c r="B418" s="274"/>
      <c r="C418" s="238"/>
      <c r="D418" s="274"/>
      <c r="E418" s="274"/>
      <c r="F418" s="274"/>
    </row>
    <row r="419" spans="1:6">
      <c r="A419" s="633" t="s">
        <v>147</v>
      </c>
      <c r="B419" s="633"/>
      <c r="C419" s="248"/>
      <c r="D419" s="259"/>
      <c r="E419" s="259"/>
      <c r="F419" s="259"/>
    </row>
    <row r="420" spans="1:6">
      <c r="A420" s="649" t="s">
        <v>310</v>
      </c>
      <c r="B420" s="650"/>
      <c r="C420" s="650"/>
      <c r="D420" s="650"/>
      <c r="E420" s="650"/>
      <c r="F420" s="650"/>
    </row>
    <row r="421" spans="1:6">
      <c r="A421" s="650" t="s">
        <v>148</v>
      </c>
      <c r="B421" s="650"/>
      <c r="C421" s="650"/>
      <c r="D421" s="650"/>
      <c r="E421" s="650"/>
      <c r="F421" s="650"/>
    </row>
    <row r="422" spans="1:6">
      <c r="A422" s="650" t="s">
        <v>639</v>
      </c>
      <c r="B422" s="650"/>
      <c r="C422" s="650"/>
      <c r="D422" s="650"/>
      <c r="E422" s="650"/>
      <c r="F422" s="650"/>
    </row>
    <row r="423" spans="1:6">
      <c r="B423" s="261"/>
      <c r="C423" s="248"/>
      <c r="D423" s="285"/>
      <c r="E423" s="285"/>
      <c r="F423" s="285"/>
    </row>
    <row r="424" spans="1:6">
      <c r="A424" s="643" t="s">
        <v>149</v>
      </c>
      <c r="B424" s="643"/>
      <c r="C424" s="248"/>
      <c r="D424" s="285"/>
      <c r="E424" s="285"/>
      <c r="F424" s="285"/>
    </row>
    <row r="425" spans="1:6">
      <c r="A425" s="269"/>
      <c r="B425" s="261"/>
      <c r="C425" s="248"/>
      <c r="D425" s="259"/>
      <c r="E425" s="259"/>
      <c r="F425" s="259"/>
    </row>
    <row r="426" spans="1:6">
      <c r="A426" s="649" t="s">
        <v>281</v>
      </c>
      <c r="B426" s="650"/>
      <c r="C426" s="650"/>
      <c r="D426" s="650"/>
      <c r="E426" s="650"/>
      <c r="F426" s="650"/>
    </row>
    <row r="427" spans="1:6">
      <c r="A427" s="269"/>
      <c r="B427" s="261"/>
      <c r="C427" s="248"/>
      <c r="D427" s="259"/>
      <c r="E427" s="259"/>
      <c r="F427" s="259"/>
    </row>
    <row r="428" spans="1:6">
      <c r="A428" s="635" t="s">
        <v>150</v>
      </c>
      <c r="B428" s="635"/>
      <c r="C428" s="635"/>
      <c r="D428" s="635"/>
      <c r="E428" s="635"/>
      <c r="F428" s="635"/>
    </row>
    <row r="429" spans="1:6">
      <c r="A429" s="269"/>
      <c r="B429" s="261"/>
      <c r="C429" s="248"/>
      <c r="D429" s="261"/>
      <c r="E429" s="261"/>
      <c r="F429" s="261"/>
    </row>
    <row r="430" spans="1:6">
      <c r="A430" s="650" t="s">
        <v>151</v>
      </c>
      <c r="B430" s="650"/>
      <c r="C430" s="650"/>
      <c r="D430" s="650"/>
      <c r="E430" s="650"/>
      <c r="F430" s="650"/>
    </row>
    <row r="431" spans="1:6">
      <c r="A431" s="269"/>
      <c r="B431" s="261"/>
      <c r="C431" s="248"/>
      <c r="D431" s="259"/>
      <c r="E431" s="259"/>
      <c r="F431" s="259"/>
    </row>
    <row r="432" spans="1:6">
      <c r="A432" s="635" t="s">
        <v>152</v>
      </c>
      <c r="B432" s="635"/>
      <c r="C432" s="635"/>
      <c r="D432" s="635"/>
      <c r="E432" s="635"/>
      <c r="F432" s="635"/>
    </row>
    <row r="433" spans="1:6">
      <c r="A433" s="273"/>
      <c r="B433" s="274"/>
      <c r="C433" s="238"/>
      <c r="D433" s="274"/>
      <c r="E433" s="274"/>
      <c r="F433" s="274"/>
    </row>
    <row r="434" spans="1:6">
      <c r="A434" s="635" t="s">
        <v>153</v>
      </c>
      <c r="B434" s="635"/>
      <c r="C434" s="635"/>
      <c r="D434" s="635"/>
      <c r="E434" s="635"/>
      <c r="F434" s="635"/>
    </row>
    <row r="435" spans="1:6">
      <c r="A435" s="635"/>
      <c r="B435" s="635"/>
      <c r="C435" s="635"/>
      <c r="D435" s="635"/>
      <c r="E435" s="635"/>
      <c r="F435" s="635"/>
    </row>
    <row r="436" spans="1:6">
      <c r="A436" s="230"/>
      <c r="B436" s="274"/>
      <c r="C436" s="238"/>
      <c r="D436" s="266"/>
      <c r="E436" s="266"/>
      <c r="F436" s="266"/>
    </row>
    <row r="437" spans="1:6">
      <c r="A437" s="643" t="s">
        <v>154</v>
      </c>
      <c r="B437" s="643"/>
      <c r="C437" s="238"/>
      <c r="D437" s="266"/>
      <c r="E437" s="266"/>
      <c r="F437" s="266"/>
    </row>
    <row r="438" spans="1:6">
      <c r="A438" s="230"/>
      <c r="B438" s="274"/>
      <c r="C438" s="238"/>
      <c r="D438" s="266"/>
      <c r="E438" s="266"/>
      <c r="F438" s="266"/>
    </row>
    <row r="439" spans="1:6">
      <c r="A439" s="639" t="s">
        <v>155</v>
      </c>
      <c r="B439" s="639"/>
      <c r="C439" s="639"/>
      <c r="D439" s="639"/>
      <c r="E439" s="639"/>
      <c r="F439" s="639"/>
    </row>
    <row r="440" spans="1:6">
      <c r="A440" s="269"/>
      <c r="B440" s="274"/>
      <c r="C440" s="238"/>
      <c r="D440" s="231"/>
      <c r="E440" s="231"/>
      <c r="F440" s="231"/>
    </row>
    <row r="441" spans="1:6">
      <c r="A441" s="639" t="s">
        <v>156</v>
      </c>
      <c r="B441" s="639"/>
      <c r="C441" s="639"/>
      <c r="D441" s="639"/>
      <c r="E441" s="639"/>
      <c r="F441" s="639"/>
    </row>
    <row r="442" spans="1:6">
      <c r="A442" s="639" t="s">
        <v>157</v>
      </c>
      <c r="B442" s="639"/>
      <c r="C442" s="639"/>
      <c r="D442" s="639"/>
      <c r="E442" s="639"/>
      <c r="F442" s="639"/>
    </row>
    <row r="443" spans="1:6">
      <c r="A443" s="639" t="s">
        <v>158</v>
      </c>
      <c r="B443" s="639"/>
      <c r="C443" s="639"/>
      <c r="D443" s="639"/>
      <c r="E443" s="639"/>
      <c r="F443" s="639"/>
    </row>
    <row r="444" spans="1:6">
      <c r="A444" s="639" t="s">
        <v>159</v>
      </c>
      <c r="B444" s="639"/>
      <c r="C444" s="639"/>
      <c r="D444" s="639"/>
      <c r="E444" s="639"/>
      <c r="F444" s="639"/>
    </row>
    <row r="445" spans="1:6">
      <c r="A445" s="269"/>
      <c r="B445" s="274"/>
      <c r="C445" s="238"/>
      <c r="D445" s="231"/>
      <c r="E445" s="231"/>
      <c r="F445" s="231"/>
    </row>
    <row r="446" spans="1:6">
      <c r="A446" s="639" t="s">
        <v>160</v>
      </c>
      <c r="B446" s="639"/>
      <c r="C446" s="639"/>
      <c r="D446" s="639"/>
      <c r="E446" s="639"/>
      <c r="F446" s="639"/>
    </row>
    <row r="448" spans="1:6">
      <c r="A448" s="654" t="s">
        <v>227</v>
      </c>
      <c r="B448" s="654"/>
      <c r="C448" s="274"/>
      <c r="D448" s="274"/>
      <c r="E448" s="274"/>
      <c r="F448" s="274"/>
    </row>
    <row r="449" spans="1:6">
      <c r="A449" s="274"/>
      <c r="B449" s="274"/>
      <c r="C449" s="274"/>
      <c r="D449" s="274"/>
      <c r="E449" s="274"/>
      <c r="F449" s="274"/>
    </row>
    <row r="450" spans="1:6">
      <c r="A450" s="656" t="s">
        <v>120</v>
      </c>
      <c r="B450" s="656"/>
      <c r="C450" s="656"/>
      <c r="D450" s="656"/>
      <c r="E450" s="656"/>
      <c r="F450" s="656"/>
    </row>
    <row r="451" spans="1:6">
      <c r="A451" s="229"/>
      <c r="B451" s="258"/>
      <c r="C451" s="276"/>
      <c r="D451" s="225"/>
      <c r="E451" s="225"/>
      <c r="F451" s="225"/>
    </row>
    <row r="452" spans="1:6">
      <c r="A452" s="640" t="s">
        <v>446</v>
      </c>
      <c r="B452" s="640"/>
      <c r="C452" s="640"/>
      <c r="D452" s="640"/>
      <c r="E452" s="640"/>
      <c r="F452" s="640"/>
    </row>
    <row r="453" spans="1:6">
      <c r="A453" s="640"/>
      <c r="B453" s="640"/>
      <c r="C453" s="640"/>
      <c r="D453" s="640"/>
      <c r="E453" s="640"/>
      <c r="F453" s="640"/>
    </row>
    <row r="454" spans="1:6">
      <c r="A454" s="235"/>
      <c r="B454" s="235"/>
      <c r="C454" s="235"/>
      <c r="D454" s="235"/>
      <c r="E454" s="235"/>
      <c r="F454" s="235"/>
    </row>
    <row r="455" spans="1:6">
      <c r="A455" s="655" t="s">
        <v>447</v>
      </c>
      <c r="B455" s="655"/>
      <c r="C455" s="655"/>
      <c r="D455" s="655"/>
      <c r="E455" s="655"/>
      <c r="F455" s="655"/>
    </row>
    <row r="457" spans="1:6">
      <c r="A457" s="283" t="s">
        <v>581</v>
      </c>
      <c r="B457" s="264"/>
      <c r="C457" s="263"/>
      <c r="D457" s="262"/>
      <c r="E457" s="298"/>
      <c r="F457" s="298"/>
    </row>
    <row r="458" spans="1:6">
      <c r="A458" s="274"/>
      <c r="B458" s="261"/>
      <c r="C458" s="260"/>
      <c r="D458" s="259"/>
      <c r="E458" s="274"/>
      <c r="F458" s="274"/>
    </row>
    <row r="459" spans="1:6" ht="23.45" customHeight="1">
      <c r="A459" s="652" t="s">
        <v>324</v>
      </c>
      <c r="B459" s="652"/>
      <c r="C459" s="652"/>
      <c r="D459" s="652"/>
      <c r="E459" s="652"/>
      <c r="F459" s="652"/>
    </row>
    <row r="460" spans="1:6">
      <c r="A460" s="250"/>
      <c r="C460" s="219"/>
      <c r="D460" s="249"/>
      <c r="E460" s="268"/>
      <c r="F460" s="253"/>
    </row>
    <row r="461" spans="1:6">
      <c r="A461" s="652" t="s">
        <v>629</v>
      </c>
      <c r="B461" s="652"/>
      <c r="C461" s="652"/>
      <c r="D461" s="652"/>
      <c r="E461" s="652"/>
      <c r="F461" s="652"/>
    </row>
    <row r="462" spans="1:6">
      <c r="A462" s="652" t="s">
        <v>633</v>
      </c>
      <c r="B462" s="652"/>
      <c r="C462" s="652"/>
      <c r="D462" s="652"/>
      <c r="E462" s="652"/>
      <c r="F462" s="652"/>
    </row>
    <row r="463" spans="1:6">
      <c r="A463" s="250"/>
      <c r="C463" s="219"/>
      <c r="D463" s="249"/>
      <c r="E463" s="268"/>
      <c r="F463" s="253"/>
    </row>
    <row r="464" spans="1:6" ht="39.75" customHeight="1">
      <c r="A464" s="653" t="s">
        <v>630</v>
      </c>
      <c r="B464" s="653"/>
      <c r="C464" s="653"/>
      <c r="D464" s="653"/>
      <c r="E464" s="653"/>
      <c r="F464" s="653"/>
    </row>
    <row r="465" spans="1:6">
      <c r="A465" s="653" t="s">
        <v>201</v>
      </c>
      <c r="B465" s="653"/>
      <c r="C465" s="653"/>
      <c r="D465" s="653"/>
      <c r="E465" s="653"/>
      <c r="F465" s="653"/>
    </row>
    <row r="466" spans="1:6" ht="12" customHeight="1">
      <c r="A466" s="653" t="s">
        <v>202</v>
      </c>
      <c r="B466" s="653"/>
      <c r="C466" s="653"/>
      <c r="D466" s="653"/>
      <c r="E466" s="653"/>
      <c r="F466" s="653"/>
    </row>
    <row r="467" spans="1:6" ht="12" customHeight="1">
      <c r="A467" s="653" t="s">
        <v>203</v>
      </c>
      <c r="B467" s="653"/>
      <c r="C467" s="653"/>
      <c r="D467" s="653"/>
      <c r="E467" s="653"/>
      <c r="F467" s="653"/>
    </row>
    <row r="468" spans="1:6" ht="38.25" customHeight="1">
      <c r="A468" s="653" t="s">
        <v>631</v>
      </c>
      <c r="B468" s="653"/>
      <c r="C468" s="653"/>
      <c r="D468" s="653"/>
      <c r="E468" s="653"/>
      <c r="F468" s="653"/>
    </row>
    <row r="469" spans="1:6" ht="15" customHeight="1">
      <c r="A469" s="653" t="s">
        <v>350</v>
      </c>
      <c r="B469" s="653"/>
      <c r="C469" s="653"/>
      <c r="D469" s="653"/>
      <c r="E469" s="653"/>
      <c r="F469" s="653"/>
    </row>
    <row r="470" spans="1:6" ht="38.25" customHeight="1">
      <c r="A470" s="653" t="s">
        <v>204</v>
      </c>
      <c r="B470" s="653"/>
      <c r="C470" s="653"/>
      <c r="D470" s="653"/>
      <c r="E470" s="653"/>
      <c r="F470" s="653"/>
    </row>
    <row r="471" spans="1:6">
      <c r="A471" s="250"/>
      <c r="C471" s="219"/>
      <c r="D471" s="249"/>
      <c r="E471" s="268"/>
      <c r="F471" s="253"/>
    </row>
    <row r="472" spans="1:6" ht="26.25" customHeight="1">
      <c r="A472" s="652" t="s">
        <v>205</v>
      </c>
      <c r="B472" s="652"/>
      <c r="C472" s="652"/>
      <c r="D472" s="652"/>
      <c r="E472" s="652"/>
      <c r="F472" s="652"/>
    </row>
    <row r="473" spans="1:6">
      <c r="A473" s="250"/>
      <c r="C473" s="219"/>
      <c r="D473" s="249"/>
      <c r="E473" s="268"/>
      <c r="F473" s="253"/>
    </row>
    <row r="474" spans="1:6">
      <c r="A474" s="652" t="s">
        <v>206</v>
      </c>
      <c r="B474" s="652"/>
      <c r="C474" s="652"/>
      <c r="D474" s="652"/>
      <c r="E474" s="652"/>
      <c r="F474" s="652"/>
    </row>
    <row r="475" spans="1:6">
      <c r="A475" s="652" t="s">
        <v>207</v>
      </c>
      <c r="B475" s="652"/>
      <c r="C475" s="652"/>
      <c r="D475" s="652"/>
      <c r="E475" s="652"/>
      <c r="F475" s="652"/>
    </row>
    <row r="476" spans="1:6">
      <c r="A476" s="652" t="s">
        <v>208</v>
      </c>
      <c r="B476" s="652"/>
      <c r="C476" s="652"/>
      <c r="D476" s="652"/>
      <c r="E476" s="652"/>
      <c r="F476" s="652"/>
    </row>
    <row r="477" spans="1:6">
      <c r="A477" s="652" t="s">
        <v>209</v>
      </c>
      <c r="B477" s="652"/>
      <c r="C477" s="652"/>
      <c r="D477" s="652"/>
      <c r="E477" s="652"/>
      <c r="F477" s="652"/>
    </row>
    <row r="478" spans="1:6">
      <c r="A478" s="652" t="s">
        <v>210</v>
      </c>
      <c r="B478" s="652"/>
      <c r="C478" s="652"/>
      <c r="D478" s="652"/>
      <c r="E478" s="652"/>
      <c r="F478" s="652"/>
    </row>
    <row r="479" spans="1:6">
      <c r="A479" s="652" t="s">
        <v>211</v>
      </c>
      <c r="B479" s="652"/>
      <c r="C479" s="652"/>
      <c r="D479" s="652"/>
      <c r="E479" s="652"/>
      <c r="F479" s="652"/>
    </row>
    <row r="480" spans="1:6">
      <c r="A480" s="652" t="s">
        <v>212</v>
      </c>
      <c r="B480" s="652"/>
      <c r="C480" s="652"/>
      <c r="D480" s="652"/>
      <c r="E480" s="652"/>
      <c r="F480" s="652"/>
    </row>
    <row r="481" spans="1:6">
      <c r="A481" s="652" t="s">
        <v>213</v>
      </c>
      <c r="B481" s="652"/>
      <c r="C481" s="652"/>
      <c r="D481" s="652"/>
      <c r="E481" s="652"/>
      <c r="F481" s="652"/>
    </row>
    <row r="482" spans="1:6">
      <c r="A482" s="652" t="s">
        <v>214</v>
      </c>
      <c r="B482" s="652"/>
      <c r="C482" s="652"/>
      <c r="D482" s="652"/>
      <c r="E482" s="652"/>
      <c r="F482" s="652"/>
    </row>
    <row r="483" spans="1:6">
      <c r="A483" s="652" t="s">
        <v>215</v>
      </c>
      <c r="B483" s="652"/>
      <c r="C483" s="652"/>
      <c r="D483" s="652"/>
      <c r="E483" s="652"/>
      <c r="F483" s="652"/>
    </row>
    <row r="484" spans="1:6">
      <c r="A484" s="652" t="s">
        <v>216</v>
      </c>
      <c r="B484" s="652"/>
      <c r="C484" s="652"/>
      <c r="D484" s="652"/>
      <c r="E484" s="652"/>
      <c r="F484" s="652"/>
    </row>
    <row r="485" spans="1:6">
      <c r="A485" s="652" t="s">
        <v>217</v>
      </c>
      <c r="B485" s="652"/>
      <c r="C485" s="652"/>
      <c r="D485" s="652"/>
      <c r="E485" s="652"/>
      <c r="F485" s="652"/>
    </row>
    <row r="487" spans="1:6">
      <c r="A487" s="283" t="s">
        <v>582</v>
      </c>
      <c r="B487" s="264"/>
      <c r="C487" s="299"/>
      <c r="D487" s="228"/>
      <c r="E487" s="298"/>
      <c r="F487" s="298"/>
    </row>
    <row r="488" spans="1:6">
      <c r="A488" s="273"/>
      <c r="B488" s="269"/>
      <c r="C488" s="227"/>
      <c r="D488" s="226"/>
      <c r="E488" s="273"/>
      <c r="F488" s="273"/>
    </row>
    <row r="489" spans="1:6" ht="34.9" customHeight="1">
      <c r="A489" s="653" t="s">
        <v>325</v>
      </c>
      <c r="B489" s="653"/>
      <c r="C489" s="653"/>
      <c r="D489" s="653"/>
      <c r="E489" s="653"/>
      <c r="F489" s="653"/>
    </row>
    <row r="490" spans="1:6">
      <c r="A490" s="260"/>
      <c r="C490" s="254"/>
      <c r="D490" s="284"/>
      <c r="E490" s="285"/>
      <c r="F490" s="253"/>
    </row>
    <row r="491" spans="1:6">
      <c r="A491" s="653" t="s">
        <v>218</v>
      </c>
      <c r="B491" s="653"/>
      <c r="C491" s="653"/>
      <c r="D491" s="653"/>
      <c r="E491" s="653"/>
      <c r="F491" s="653"/>
    </row>
    <row r="492" spans="1:6">
      <c r="A492" s="653" t="s">
        <v>219</v>
      </c>
      <c r="B492" s="653"/>
      <c r="C492" s="653"/>
      <c r="D492" s="653"/>
      <c r="E492" s="653"/>
      <c r="F492" s="653"/>
    </row>
    <row r="493" spans="1:6">
      <c r="A493" s="653" t="s">
        <v>220</v>
      </c>
      <c r="B493" s="653"/>
      <c r="C493" s="653"/>
      <c r="D493" s="653"/>
      <c r="E493" s="653"/>
      <c r="F493" s="653"/>
    </row>
    <row r="494" spans="1:6">
      <c r="A494" s="653" t="s">
        <v>221</v>
      </c>
      <c r="B494" s="653"/>
      <c r="C494" s="653"/>
      <c r="D494" s="653"/>
      <c r="E494" s="653"/>
      <c r="F494" s="653"/>
    </row>
  </sheetData>
  <sheetProtection algorithmName="SHA-512" hashValue="6H4p9vXhRng7Gu1zP/2i7XTq4yVumICI771/LdbrZ8bBG3jK9+AuscxqULdXCrG/GusPvAphwmjLc+qkLD7t+Q==" saltValue="vC9AYjpqP9U5S3SE7kyDUA==" spinCount="100000" sheet="1" objects="1" scenarios="1"/>
  <mergeCells count="238">
    <mergeCell ref="A476:F476"/>
    <mergeCell ref="A477:F477"/>
    <mergeCell ref="A478:F478"/>
    <mergeCell ref="A479:F479"/>
    <mergeCell ref="A480:F480"/>
    <mergeCell ref="A481:F481"/>
    <mergeCell ref="A468:F468"/>
    <mergeCell ref="A469:F469"/>
    <mergeCell ref="A470:F470"/>
    <mergeCell ref="A472:F472"/>
    <mergeCell ref="A492:F492"/>
    <mergeCell ref="A493:F493"/>
    <mergeCell ref="A494:F494"/>
    <mergeCell ref="A482:F482"/>
    <mergeCell ref="A483:F483"/>
    <mergeCell ref="A484:F484"/>
    <mergeCell ref="A485:F485"/>
    <mergeCell ref="A489:F489"/>
    <mergeCell ref="A491:F491"/>
    <mergeCell ref="A441:F441"/>
    <mergeCell ref="A442:F442"/>
    <mergeCell ref="A443:F443"/>
    <mergeCell ref="A444:F444"/>
    <mergeCell ref="A446:F446"/>
    <mergeCell ref="A474:F474"/>
    <mergeCell ref="A475:F475"/>
    <mergeCell ref="A461:F461"/>
    <mergeCell ref="A462:F462"/>
    <mergeCell ref="A464:F464"/>
    <mergeCell ref="A465:F465"/>
    <mergeCell ref="A466:F466"/>
    <mergeCell ref="A467:F467"/>
    <mergeCell ref="A459:F459"/>
    <mergeCell ref="A448:B448"/>
    <mergeCell ref="A452:F453"/>
    <mergeCell ref="A455:F455"/>
    <mergeCell ref="A450:F450"/>
    <mergeCell ref="A428:F428"/>
    <mergeCell ref="A430:F430"/>
    <mergeCell ref="A432:F432"/>
    <mergeCell ref="A434:F435"/>
    <mergeCell ref="A437:B437"/>
    <mergeCell ref="A439:F439"/>
    <mergeCell ref="A419:B419"/>
    <mergeCell ref="A420:F420"/>
    <mergeCell ref="A421:F421"/>
    <mergeCell ref="A422:F422"/>
    <mergeCell ref="A424:B424"/>
    <mergeCell ref="A426:F426"/>
    <mergeCell ref="A410:F410"/>
    <mergeCell ref="A413:F413"/>
    <mergeCell ref="A414:F414"/>
    <mergeCell ref="A415:F415"/>
    <mergeCell ref="A416:F416"/>
    <mergeCell ref="A417:F417"/>
    <mergeCell ref="A383:B383"/>
    <mergeCell ref="A384:B384"/>
    <mergeCell ref="A403:B403"/>
    <mergeCell ref="A405:F405"/>
    <mergeCell ref="A407:F407"/>
    <mergeCell ref="A409:B409"/>
    <mergeCell ref="A374:F376"/>
    <mergeCell ref="A378:B378"/>
    <mergeCell ref="A379:B379"/>
    <mergeCell ref="A380:B380"/>
    <mergeCell ref="A381:B381"/>
    <mergeCell ref="A382:B382"/>
    <mergeCell ref="A358:F358"/>
    <mergeCell ref="A360:F360"/>
    <mergeCell ref="A362:F363"/>
    <mergeCell ref="A365:F366"/>
    <mergeCell ref="A368:F369"/>
    <mergeCell ref="A371:F372"/>
    <mergeCell ref="A343:F343"/>
    <mergeCell ref="A344:F344"/>
    <mergeCell ref="A345:F345"/>
    <mergeCell ref="A347:F348"/>
    <mergeCell ref="A350:F353"/>
    <mergeCell ref="A355:F356"/>
    <mergeCell ref="A337:F337"/>
    <mergeCell ref="A338:F338"/>
    <mergeCell ref="A339:F339"/>
    <mergeCell ref="A340:F340"/>
    <mergeCell ref="A341:F341"/>
    <mergeCell ref="A342:F342"/>
    <mergeCell ref="A323:B323"/>
    <mergeCell ref="A325:B325"/>
    <mergeCell ref="A327:F328"/>
    <mergeCell ref="A330:F331"/>
    <mergeCell ref="A333:F334"/>
    <mergeCell ref="A336:F336"/>
    <mergeCell ref="A281:F282"/>
    <mergeCell ref="A284:F285"/>
    <mergeCell ref="A287:F288"/>
    <mergeCell ref="A290:F291"/>
    <mergeCell ref="A293:F296"/>
    <mergeCell ref="A298:F300"/>
    <mergeCell ref="A304:B304"/>
    <mergeCell ref="A306:F306"/>
    <mergeCell ref="A307:F307"/>
    <mergeCell ref="A309:F309"/>
    <mergeCell ref="A311:F311"/>
    <mergeCell ref="A313:F313"/>
    <mergeCell ref="A315:F315"/>
    <mergeCell ref="A317:F317"/>
    <mergeCell ref="A319:F319"/>
    <mergeCell ref="A262:F263"/>
    <mergeCell ref="A265:F268"/>
    <mergeCell ref="A270:F271"/>
    <mergeCell ref="A273:F273"/>
    <mergeCell ref="A275:F276"/>
    <mergeCell ref="A278:F279"/>
    <mergeCell ref="A247:F247"/>
    <mergeCell ref="A248:F248"/>
    <mergeCell ref="A252:B252"/>
    <mergeCell ref="A254:F255"/>
    <mergeCell ref="A257:F257"/>
    <mergeCell ref="A259:F260"/>
    <mergeCell ref="A241:F241"/>
    <mergeCell ref="A242:F242"/>
    <mergeCell ref="A243:F243"/>
    <mergeCell ref="A244:F244"/>
    <mergeCell ref="A245:F245"/>
    <mergeCell ref="A246:F246"/>
    <mergeCell ref="A228:F228"/>
    <mergeCell ref="A230:F233"/>
    <mergeCell ref="A235:F235"/>
    <mergeCell ref="A237:F237"/>
    <mergeCell ref="A239:F239"/>
    <mergeCell ref="A240:F240"/>
    <mergeCell ref="A214:F215"/>
    <mergeCell ref="A217:F218"/>
    <mergeCell ref="A220:F220"/>
    <mergeCell ref="A222:F222"/>
    <mergeCell ref="A224:F224"/>
    <mergeCell ref="A226:F226"/>
    <mergeCell ref="A199:F199"/>
    <mergeCell ref="A200:F200"/>
    <mergeCell ref="A202:F202"/>
    <mergeCell ref="A204:F204"/>
    <mergeCell ref="A206:F206"/>
    <mergeCell ref="A212:F212"/>
    <mergeCell ref="A190:F190"/>
    <mergeCell ref="A192:F192"/>
    <mergeCell ref="A193:F193"/>
    <mergeCell ref="A195:F195"/>
    <mergeCell ref="A196:F196"/>
    <mergeCell ref="A197:F197"/>
    <mergeCell ref="A180:F180"/>
    <mergeCell ref="A181:F181"/>
    <mergeCell ref="A182:F182"/>
    <mergeCell ref="A183:F184"/>
    <mergeCell ref="A185:F185"/>
    <mergeCell ref="A186:F186"/>
    <mergeCell ref="A173:F173"/>
    <mergeCell ref="A175:F175"/>
    <mergeCell ref="A176:F176"/>
    <mergeCell ref="A177:F177"/>
    <mergeCell ref="A178:F178"/>
    <mergeCell ref="A179:F179"/>
    <mergeCell ref="A158:F158"/>
    <mergeCell ref="A159:F159"/>
    <mergeCell ref="A163:F164"/>
    <mergeCell ref="A166:F167"/>
    <mergeCell ref="A169:F169"/>
    <mergeCell ref="A171:F171"/>
    <mergeCell ref="A149:F150"/>
    <mergeCell ref="A152:F152"/>
    <mergeCell ref="A153:F153"/>
    <mergeCell ref="A154:F154"/>
    <mergeCell ref="A155:F156"/>
    <mergeCell ref="A157:F157"/>
    <mergeCell ref="A140:F140"/>
    <mergeCell ref="A141:F141"/>
    <mergeCell ref="A142:F142"/>
    <mergeCell ref="A144:B144"/>
    <mergeCell ref="A146:E146"/>
    <mergeCell ref="A147:E147"/>
    <mergeCell ref="A117:F118"/>
    <mergeCell ref="A120:F120"/>
    <mergeCell ref="A122:E122"/>
    <mergeCell ref="A94:F95"/>
    <mergeCell ref="A63:F63"/>
    <mergeCell ref="A64:F64"/>
    <mergeCell ref="A65:F65"/>
    <mergeCell ref="A67:F68"/>
    <mergeCell ref="A70:F70"/>
    <mergeCell ref="A74:B74"/>
    <mergeCell ref="A97:F99"/>
    <mergeCell ref="A101:F102"/>
    <mergeCell ref="A104:F105"/>
    <mergeCell ref="A107:F108"/>
    <mergeCell ref="A110:F110"/>
    <mergeCell ref="A112:F113"/>
    <mergeCell ref="A133:F133"/>
    <mergeCell ref="A135:F135"/>
    <mergeCell ref="A136:F136"/>
    <mergeCell ref="A137:F137"/>
    <mergeCell ref="A138:F138"/>
    <mergeCell ref="A139:F139"/>
    <mergeCell ref="A124:F125"/>
    <mergeCell ref="A127:F128"/>
    <mergeCell ref="A130:F131"/>
    <mergeCell ref="A28:F29"/>
    <mergeCell ref="A31:F31"/>
    <mergeCell ref="A37:F38"/>
    <mergeCell ref="A76:F77"/>
    <mergeCell ref="A79:F82"/>
    <mergeCell ref="A84:F85"/>
    <mergeCell ref="A87:F88"/>
    <mergeCell ref="A90:F92"/>
    <mergeCell ref="A40:F41"/>
    <mergeCell ref="A43:F43"/>
    <mergeCell ref="A45:F46"/>
    <mergeCell ref="A48:F49"/>
    <mergeCell ref="A51:F52"/>
    <mergeCell ref="A54:F55"/>
    <mergeCell ref="A57:F57"/>
    <mergeCell ref="A58:F58"/>
    <mergeCell ref="A59:F59"/>
    <mergeCell ref="A60:F60"/>
    <mergeCell ref="A61:F61"/>
    <mergeCell ref="A62:F62"/>
    <mergeCell ref="A5:F5"/>
    <mergeCell ref="A6:F6"/>
    <mergeCell ref="A7:F7"/>
    <mergeCell ref="A8:F8"/>
    <mergeCell ref="A9:F9"/>
    <mergeCell ref="A10:F10"/>
    <mergeCell ref="A24:F24"/>
    <mergeCell ref="A25:F25"/>
    <mergeCell ref="A26:F26"/>
    <mergeCell ref="A16:F17"/>
    <mergeCell ref="A19:F19"/>
    <mergeCell ref="A20:F20"/>
    <mergeCell ref="A21:F21"/>
    <mergeCell ref="A22:F22"/>
    <mergeCell ref="A23:F23"/>
  </mergeCells>
  <pageMargins left="0.70866141732283472" right="0.70866141732283472" top="0.74803149606299213" bottom="0.74803149606299213" header="0.31496062992125984" footer="0.31496062992125984"/>
  <pageSetup paperSize="9" scale="86" fitToHeight="0" orientation="portrait" r:id="rId1"/>
  <headerFooter>
    <oddHeader>&amp;L&amp;"-,Uobičajeno"&amp;K01+040INVESTITOR: HRVATSKI POVIJESNI MUZEJ
GRAĐEVINA: Palača Vojković-Oršić-Kulmer-Rauch, Matoševa 9, Zagreb&amp;R&amp;"-,Podebljano"&amp;K01+041PROJEKT OBNOVE KONSTRUKCIJE ZGRADE - Z.O.P. 10/21
T R O Š K O V N I K</oddHeader>
    <oddFooter>&amp;L&amp;"-,Uobičajeno"&amp;K01+043
Glavni projektant: Martina Vujasinović, mag. ind. aedif.
INTRADOS PROJEKT d.o.o., Zagreb, ožujak 2022.&amp;R&amp;"-,Uobičajeno"&amp;K01+045str.: P &amp;P</oddFooter>
  </headerFooter>
  <rowBreaks count="4" manualBreakCount="4">
    <brk id="70" max="5" man="1"/>
    <brk id="206" max="5" man="1"/>
    <brk id="422" max="5" man="1"/>
    <brk id="48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view="pageBreakPreview" topLeftCell="A42" zoomScaleNormal="100" zoomScaleSheetLayoutView="100" workbookViewId="0">
      <selection activeCell="F62" sqref="F62"/>
    </sheetView>
  </sheetViews>
  <sheetFormatPr defaultColWidth="9" defaultRowHeight="12"/>
  <cols>
    <col min="1" max="1" width="9.140625" style="7" customWidth="1"/>
    <col min="2" max="2" width="40.7109375" style="7" customWidth="1"/>
    <col min="3" max="4" width="9.140625" style="7"/>
    <col min="5" max="5" width="9.85546875" style="7" bestFit="1" customWidth="1"/>
    <col min="6" max="6" width="11.42578125" style="7" bestFit="1" customWidth="1"/>
    <col min="7" max="16384" width="9" style="3"/>
  </cols>
  <sheetData>
    <row r="1" spans="1:6" s="4" customFormat="1" ht="15.75">
      <c r="A1" s="163" t="s">
        <v>121</v>
      </c>
      <c r="B1" s="658" t="s">
        <v>372</v>
      </c>
      <c r="C1" s="658"/>
      <c r="D1" s="149"/>
      <c r="E1" s="149"/>
      <c r="F1" s="149"/>
    </row>
    <row r="2" spans="1:6">
      <c r="A2" s="124"/>
      <c r="B2" s="124"/>
      <c r="C2" s="124"/>
      <c r="D2" s="124"/>
      <c r="E2" s="124"/>
      <c r="F2" s="124"/>
    </row>
    <row r="3" spans="1:6" ht="12.75">
      <c r="A3" s="162" t="s">
        <v>108</v>
      </c>
      <c r="B3" s="151" t="s">
        <v>79</v>
      </c>
      <c r="C3" s="124"/>
      <c r="D3" s="124"/>
      <c r="E3" s="124"/>
      <c r="F3" s="124"/>
    </row>
    <row r="4" spans="1:6">
      <c r="A4" s="124"/>
      <c r="B4" s="124"/>
      <c r="C4" s="124"/>
      <c r="D4" s="124"/>
      <c r="E4" s="124"/>
      <c r="F4" s="124"/>
    </row>
    <row r="5" spans="1:6" ht="28.15" customHeight="1">
      <c r="A5" s="168"/>
      <c r="B5" s="657" t="s">
        <v>382</v>
      </c>
      <c r="C5" s="657"/>
      <c r="D5" s="657"/>
      <c r="E5" s="657"/>
      <c r="F5" s="657"/>
    </row>
    <row r="6" spans="1:6" ht="12.75">
      <c r="A6" s="150"/>
      <c r="B6" s="150"/>
      <c r="C6" s="114"/>
      <c r="D6" s="114"/>
      <c r="E6" s="124"/>
      <c r="F6" s="124"/>
    </row>
    <row r="7" spans="1:6">
      <c r="A7" s="167" t="s">
        <v>355</v>
      </c>
      <c r="B7" s="124" t="s">
        <v>351</v>
      </c>
      <c r="C7" s="124" t="s">
        <v>356</v>
      </c>
      <c r="D7" s="126" t="s">
        <v>352</v>
      </c>
      <c r="E7" s="126" t="s">
        <v>353</v>
      </c>
      <c r="F7" s="126" t="s">
        <v>354</v>
      </c>
    </row>
    <row r="8" spans="1:6">
      <c r="A8" s="124"/>
      <c r="B8" s="124"/>
      <c r="C8" s="124"/>
      <c r="D8" s="124"/>
      <c r="E8" s="449"/>
      <c r="F8" s="124"/>
    </row>
    <row r="9" spans="1:6" ht="63.6" customHeight="1">
      <c r="A9" s="164">
        <v>1</v>
      </c>
      <c r="B9" s="124" t="s">
        <v>443</v>
      </c>
      <c r="C9" s="114"/>
      <c r="D9" s="114"/>
      <c r="E9" s="449"/>
      <c r="F9" s="124"/>
    </row>
    <row r="10" spans="1:6" ht="12.75">
      <c r="A10" s="150"/>
      <c r="B10" s="124"/>
      <c r="C10" s="154" t="s">
        <v>27</v>
      </c>
      <c r="D10" s="152">
        <v>70</v>
      </c>
      <c r="E10" s="158"/>
      <c r="F10" s="153">
        <f>ROUND(D10*E10,2)</f>
        <v>0</v>
      </c>
    </row>
    <row r="11" spans="1:6" ht="12.75">
      <c r="A11" s="150"/>
      <c r="B11" s="124"/>
      <c r="C11" s="114"/>
      <c r="D11" s="114"/>
      <c r="E11" s="449"/>
      <c r="F11" s="124"/>
    </row>
    <row r="12" spans="1:6" ht="76.150000000000006" customHeight="1">
      <c r="A12" s="164">
        <f>A9+1</f>
        <v>2</v>
      </c>
      <c r="B12" s="533" t="s">
        <v>873</v>
      </c>
      <c r="C12" s="114"/>
      <c r="D12" s="114"/>
      <c r="E12" s="449"/>
      <c r="F12" s="124"/>
    </row>
    <row r="13" spans="1:6" ht="12.75">
      <c r="A13" s="150"/>
      <c r="B13" s="124"/>
      <c r="C13" s="154" t="s">
        <v>44</v>
      </c>
      <c r="D13" s="152">
        <v>2</v>
      </c>
      <c r="E13" s="158"/>
      <c r="F13" s="153">
        <f>ROUND(D13*E13,2)</f>
        <v>0</v>
      </c>
    </row>
    <row r="14" spans="1:6" ht="12.75">
      <c r="A14" s="150"/>
      <c r="B14" s="124"/>
      <c r="C14" s="114"/>
      <c r="D14" s="114"/>
      <c r="E14" s="449"/>
      <c r="F14" s="124"/>
    </row>
    <row r="15" spans="1:6" ht="36">
      <c r="A15" s="164">
        <f>A12+1</f>
        <v>3</v>
      </c>
      <c r="B15" s="124" t="s">
        <v>104</v>
      </c>
      <c r="C15" s="114"/>
      <c r="D15" s="114"/>
      <c r="E15" s="449"/>
      <c r="F15" s="124"/>
    </row>
    <row r="16" spans="1:6" ht="12.75">
      <c r="A16" s="150"/>
      <c r="B16" s="124" t="s">
        <v>105</v>
      </c>
      <c r="C16" s="154" t="s">
        <v>98</v>
      </c>
      <c r="D16" s="152">
        <v>1</v>
      </c>
      <c r="E16" s="158"/>
      <c r="F16" s="153">
        <f>ROUND(D16*E16,2)</f>
        <v>0</v>
      </c>
    </row>
    <row r="17" spans="1:6" ht="12.75">
      <c r="A17" s="150"/>
      <c r="B17" s="124" t="s">
        <v>106</v>
      </c>
      <c r="C17" s="154" t="s">
        <v>98</v>
      </c>
      <c r="D17" s="152">
        <v>1</v>
      </c>
      <c r="E17" s="158"/>
      <c r="F17" s="153">
        <f>ROUND(D17*E17,2)</f>
        <v>0</v>
      </c>
    </row>
    <row r="18" spans="1:6" ht="12.75">
      <c r="A18" s="150"/>
      <c r="B18" s="124" t="s">
        <v>107</v>
      </c>
      <c r="C18" s="154" t="s">
        <v>98</v>
      </c>
      <c r="D18" s="152">
        <v>1</v>
      </c>
      <c r="E18" s="158"/>
      <c r="F18" s="153">
        <f>ROUND(D18*E18,2)</f>
        <v>0</v>
      </c>
    </row>
    <row r="19" spans="1:6" ht="12.75">
      <c r="A19" s="150"/>
      <c r="B19" s="124"/>
      <c r="C19" s="114"/>
      <c r="D19" s="114"/>
      <c r="E19" s="449"/>
      <c r="F19" s="124"/>
    </row>
    <row r="20" spans="1:6" ht="36">
      <c r="A20" s="164">
        <f>A15+1</f>
        <v>4</v>
      </c>
      <c r="B20" s="124" t="s">
        <v>109</v>
      </c>
      <c r="C20" s="114"/>
      <c r="D20" s="114"/>
      <c r="E20" s="449"/>
      <c r="F20" s="124"/>
    </row>
    <row r="21" spans="1:6" ht="12.75">
      <c r="A21" s="150"/>
      <c r="B21" s="124" t="s">
        <v>643</v>
      </c>
      <c r="C21" s="154" t="s">
        <v>44</v>
      </c>
      <c r="D21" s="152">
        <v>1</v>
      </c>
      <c r="E21" s="158"/>
      <c r="F21" s="153">
        <f>ROUND(D21*E21,2)</f>
        <v>0</v>
      </c>
    </row>
    <row r="22" spans="1:6" ht="12.75">
      <c r="A22" s="150"/>
      <c r="B22" s="124" t="s">
        <v>644</v>
      </c>
      <c r="C22" s="154" t="s">
        <v>44</v>
      </c>
      <c r="D22" s="152">
        <v>1</v>
      </c>
      <c r="E22" s="158"/>
      <c r="F22" s="153">
        <f>ROUND(D22*E22,2)</f>
        <v>0</v>
      </c>
    </row>
    <row r="23" spans="1:6" ht="12.75">
      <c r="A23" s="150"/>
      <c r="B23" s="124" t="s">
        <v>645</v>
      </c>
      <c r="C23" s="154" t="s">
        <v>44</v>
      </c>
      <c r="D23" s="152">
        <v>1</v>
      </c>
      <c r="E23" s="158"/>
      <c r="F23" s="153">
        <f>ROUND(D23*E23,2)</f>
        <v>0</v>
      </c>
    </row>
    <row r="24" spans="1:6" ht="12.75">
      <c r="A24" s="150"/>
      <c r="B24" s="124"/>
      <c r="C24" s="154"/>
      <c r="D24" s="114"/>
      <c r="E24" s="449"/>
      <c r="F24" s="124"/>
    </row>
    <row r="25" spans="1:6" ht="36">
      <c r="A25" s="164">
        <f>A20+1</f>
        <v>5</v>
      </c>
      <c r="B25" s="533" t="s">
        <v>869</v>
      </c>
      <c r="C25" s="154"/>
      <c r="D25" s="152"/>
      <c r="E25" s="158"/>
      <c r="F25" s="152"/>
    </row>
    <row r="26" spans="1:6" ht="12.75">
      <c r="A26" s="128"/>
      <c r="B26" s="533"/>
      <c r="C26" s="154" t="s">
        <v>98</v>
      </c>
      <c r="D26" s="152">
        <v>1</v>
      </c>
      <c r="E26" s="158"/>
      <c r="F26" s="153">
        <f>ROUND(D26*E26,2)</f>
        <v>0</v>
      </c>
    </row>
    <row r="27" spans="1:6" ht="12.75">
      <c r="A27" s="150"/>
      <c r="B27" s="533"/>
      <c r="C27" s="154"/>
      <c r="D27" s="114"/>
      <c r="E27" s="449"/>
      <c r="F27" s="533"/>
    </row>
    <row r="28" spans="1:6" ht="47.45" customHeight="1">
      <c r="A28" s="164">
        <f>A25+1</f>
        <v>6</v>
      </c>
      <c r="B28" s="124" t="s">
        <v>646</v>
      </c>
      <c r="C28" s="154"/>
      <c r="D28" s="152"/>
      <c r="E28" s="158"/>
      <c r="F28" s="152"/>
    </row>
    <row r="29" spans="1:6" ht="12.75">
      <c r="A29" s="128"/>
      <c r="B29" s="124"/>
      <c r="C29" s="154" t="s">
        <v>98</v>
      </c>
      <c r="D29" s="152">
        <v>1</v>
      </c>
      <c r="E29" s="158"/>
      <c r="F29" s="153">
        <f>ROUND(D29*E29,2)</f>
        <v>0</v>
      </c>
    </row>
    <row r="30" spans="1:6" ht="12.75">
      <c r="A30" s="150"/>
      <c r="B30" s="124"/>
      <c r="C30" s="154"/>
      <c r="D30" s="152"/>
      <c r="E30" s="449"/>
      <c r="F30" s="124"/>
    </row>
    <row r="31" spans="1:6" ht="62.25" customHeight="1">
      <c r="A31" s="164">
        <f>A28+1</f>
        <v>7</v>
      </c>
      <c r="B31" s="124" t="s">
        <v>520</v>
      </c>
      <c r="C31" s="154"/>
      <c r="D31" s="152"/>
      <c r="E31" s="158"/>
      <c r="F31" s="152"/>
    </row>
    <row r="32" spans="1:6" ht="78" customHeight="1">
      <c r="A32" s="128"/>
      <c r="B32" s="155" t="s">
        <v>486</v>
      </c>
      <c r="C32" s="124"/>
      <c r="D32" s="124"/>
      <c r="E32" s="449"/>
      <c r="F32" s="124"/>
    </row>
    <row r="33" spans="1:6" ht="12.75">
      <c r="A33" s="128"/>
      <c r="B33" s="124"/>
      <c r="C33" s="154" t="s">
        <v>98</v>
      </c>
      <c r="D33" s="152">
        <v>1</v>
      </c>
      <c r="E33" s="158"/>
      <c r="F33" s="153">
        <f>ROUND(D33*E33,2)</f>
        <v>0</v>
      </c>
    </row>
    <row r="34" spans="1:6" ht="12.75">
      <c r="A34" s="128"/>
      <c r="B34" s="533"/>
      <c r="C34" s="154"/>
      <c r="D34" s="152"/>
      <c r="E34" s="158"/>
      <c r="F34" s="153"/>
    </row>
    <row r="35" spans="1:6" ht="127.5" customHeight="1">
      <c r="A35" s="164">
        <f>A31+1</f>
        <v>8</v>
      </c>
      <c r="B35" s="124" t="s">
        <v>519</v>
      </c>
      <c r="C35" s="114"/>
      <c r="D35" s="114"/>
      <c r="E35" s="449"/>
      <c r="F35" s="124"/>
    </row>
    <row r="36" spans="1:6" ht="12.75">
      <c r="A36" s="150"/>
      <c r="B36" s="124"/>
      <c r="C36" s="154" t="s">
        <v>44</v>
      </c>
      <c r="D36" s="152">
        <v>1</v>
      </c>
      <c r="E36" s="158"/>
      <c r="F36" s="152">
        <f>ROUND(D36*E36,2)</f>
        <v>0</v>
      </c>
    </row>
    <row r="37" spans="1:6" ht="12.75">
      <c r="A37" s="150"/>
      <c r="B37" s="124"/>
      <c r="C37" s="154"/>
      <c r="D37" s="114"/>
      <c r="E37" s="449"/>
      <c r="F37" s="124"/>
    </row>
    <row r="38" spans="1:6" ht="73.5" customHeight="1">
      <c r="A38" s="164">
        <f>A35+1</f>
        <v>9</v>
      </c>
      <c r="B38" s="124" t="s">
        <v>518</v>
      </c>
      <c r="C38" s="114"/>
      <c r="D38" s="114"/>
      <c r="E38" s="449"/>
      <c r="F38" s="124"/>
    </row>
    <row r="39" spans="1:6" ht="12.75">
      <c r="A39" s="150"/>
      <c r="B39" s="124"/>
      <c r="C39" s="154" t="s">
        <v>98</v>
      </c>
      <c r="D39" s="152">
        <v>1</v>
      </c>
      <c r="E39" s="158"/>
      <c r="F39" s="152">
        <f>ROUND(D39*E39,2)</f>
        <v>0</v>
      </c>
    </row>
    <row r="40" spans="1:6" ht="12.75">
      <c r="A40" s="150"/>
      <c r="B40" s="124"/>
      <c r="C40" s="154"/>
      <c r="D40" s="114"/>
      <c r="E40" s="449"/>
      <c r="F40" s="124"/>
    </row>
    <row r="41" spans="1:6" ht="84">
      <c r="A41" s="164">
        <f>A38+1</f>
        <v>10</v>
      </c>
      <c r="B41" s="124" t="s">
        <v>647</v>
      </c>
      <c r="C41" s="114"/>
      <c r="D41" s="114"/>
      <c r="E41" s="449"/>
      <c r="F41" s="124"/>
    </row>
    <row r="42" spans="1:6" ht="12.75">
      <c r="A42" s="150"/>
      <c r="B42" s="124"/>
      <c r="C42" s="154" t="s">
        <v>98</v>
      </c>
      <c r="D42" s="152">
        <v>1</v>
      </c>
      <c r="E42" s="158"/>
      <c r="F42" s="152">
        <f>ROUND(D42*E42,2)</f>
        <v>0</v>
      </c>
    </row>
    <row r="43" spans="1:6" ht="12.75">
      <c r="A43" s="150"/>
      <c r="B43" s="124"/>
      <c r="C43" s="154"/>
      <c r="D43" s="114"/>
      <c r="E43" s="449"/>
      <c r="F43" s="124"/>
    </row>
    <row r="44" spans="1:6" ht="76.5" customHeight="1">
      <c r="A44" s="164">
        <f>A41+1</f>
        <v>11</v>
      </c>
      <c r="B44" s="124" t="s">
        <v>648</v>
      </c>
      <c r="C44" s="114"/>
      <c r="D44" s="114"/>
      <c r="E44" s="449"/>
      <c r="F44" s="124"/>
    </row>
    <row r="45" spans="1:6" ht="12.75">
      <c r="A45" s="150"/>
      <c r="B45" s="124"/>
      <c r="C45" s="154" t="s">
        <v>98</v>
      </c>
      <c r="D45" s="152">
        <v>2</v>
      </c>
      <c r="E45" s="158"/>
      <c r="F45" s="152">
        <f>ROUND(D45*E45,2)</f>
        <v>0</v>
      </c>
    </row>
    <row r="46" spans="1:6" ht="12.75">
      <c r="A46" s="150"/>
      <c r="B46" s="124"/>
      <c r="C46" s="154"/>
      <c r="D46" s="114"/>
      <c r="E46" s="449"/>
      <c r="F46" s="124"/>
    </row>
    <row r="47" spans="1:6" ht="52.5" customHeight="1">
      <c r="A47" s="164">
        <f>A44+1</f>
        <v>12</v>
      </c>
      <c r="B47" s="533" t="s">
        <v>781</v>
      </c>
      <c r="C47" s="114"/>
      <c r="D47" s="114"/>
      <c r="E47" s="449"/>
      <c r="F47" s="533"/>
    </row>
    <row r="48" spans="1:6" ht="12.75">
      <c r="A48" s="150"/>
      <c r="B48" s="533"/>
      <c r="C48" s="154" t="s">
        <v>782</v>
      </c>
      <c r="D48" s="152">
        <v>8</v>
      </c>
      <c r="E48" s="158"/>
      <c r="F48" s="152">
        <f>ROUND(D48*E48,2)</f>
        <v>0</v>
      </c>
    </row>
    <row r="49" spans="1:6" ht="12.75">
      <c r="A49" s="150"/>
      <c r="B49" s="533"/>
      <c r="C49" s="154"/>
      <c r="D49" s="114"/>
      <c r="E49" s="449"/>
      <c r="F49" s="533"/>
    </row>
    <row r="50" spans="1:6" ht="67.5" customHeight="1">
      <c r="A50" s="164">
        <f>A47+1</f>
        <v>13</v>
      </c>
      <c r="B50" s="124" t="s">
        <v>197</v>
      </c>
      <c r="C50" s="154"/>
      <c r="D50" s="152"/>
      <c r="E50" s="158"/>
      <c r="F50" s="152"/>
    </row>
    <row r="51" spans="1:6" ht="12.75">
      <c r="A51" s="128"/>
      <c r="B51" s="124" t="s">
        <v>190</v>
      </c>
      <c r="C51" s="154" t="s">
        <v>98</v>
      </c>
      <c r="D51" s="152">
        <v>1</v>
      </c>
      <c r="E51" s="158"/>
      <c r="F51" s="153">
        <f>ROUND(D51*E51,2)</f>
        <v>0</v>
      </c>
    </row>
    <row r="52" spans="1:6" ht="13.9" customHeight="1">
      <c r="A52" s="128"/>
      <c r="B52" s="124" t="s">
        <v>491</v>
      </c>
      <c r="C52" s="154" t="s">
        <v>98</v>
      </c>
      <c r="D52" s="152">
        <v>1</v>
      </c>
      <c r="E52" s="158"/>
      <c r="F52" s="153">
        <f>ROUND(D52*E52,2)</f>
        <v>0</v>
      </c>
    </row>
    <row r="53" spans="1:6" ht="12.75">
      <c r="A53" s="128"/>
      <c r="B53" s="124" t="s">
        <v>492</v>
      </c>
      <c r="C53" s="154" t="s">
        <v>98</v>
      </c>
      <c r="D53" s="152">
        <v>1</v>
      </c>
      <c r="E53" s="158"/>
      <c r="F53" s="153">
        <f>ROUND(D53*E53,2)</f>
        <v>0</v>
      </c>
    </row>
    <row r="54" spans="1:6" ht="12.75">
      <c r="A54" s="128"/>
      <c r="B54" s="124" t="s">
        <v>493</v>
      </c>
      <c r="C54" s="154" t="s">
        <v>98</v>
      </c>
      <c r="D54" s="152">
        <v>1</v>
      </c>
      <c r="E54" s="158"/>
      <c r="F54" s="153">
        <f>ROUND(D54*E54,2)</f>
        <v>0</v>
      </c>
    </row>
    <row r="55" spans="1:6" ht="12.75">
      <c r="A55" s="128"/>
      <c r="B55" s="124" t="s">
        <v>494</v>
      </c>
      <c r="C55" s="154" t="s">
        <v>98</v>
      </c>
      <c r="D55" s="152">
        <v>1</v>
      </c>
      <c r="E55" s="158"/>
      <c r="F55" s="153">
        <f>ROUND(D55*E55,2)</f>
        <v>0</v>
      </c>
    </row>
    <row r="56" spans="1:6" ht="12.75">
      <c r="A56" s="150"/>
      <c r="B56" s="124"/>
      <c r="C56" s="154"/>
      <c r="D56" s="152"/>
      <c r="E56" s="449"/>
      <c r="F56" s="124"/>
    </row>
    <row r="57" spans="1:6" ht="77.25" customHeight="1">
      <c r="A57" s="164">
        <f>A50+1</f>
        <v>14</v>
      </c>
      <c r="B57" s="124" t="s">
        <v>110</v>
      </c>
      <c r="C57" s="154"/>
      <c r="D57" s="152"/>
      <c r="E57" s="449"/>
      <c r="F57" s="124"/>
    </row>
    <row r="58" spans="1:6" ht="26.25" customHeight="1">
      <c r="A58" s="128"/>
      <c r="B58" s="124" t="s">
        <v>111</v>
      </c>
      <c r="C58" s="114"/>
      <c r="D58" s="114"/>
      <c r="E58" s="158"/>
      <c r="F58" s="124"/>
    </row>
    <row r="59" spans="1:6" ht="12.75">
      <c r="A59" s="150"/>
      <c r="B59" s="124"/>
      <c r="C59" s="154" t="s">
        <v>98</v>
      </c>
      <c r="D59" s="152">
        <v>1</v>
      </c>
      <c r="E59" s="158"/>
      <c r="F59" s="153">
        <f>ROUND(D59*E59,2)</f>
        <v>0</v>
      </c>
    </row>
    <row r="60" spans="1:6" ht="12.75">
      <c r="A60" s="150"/>
      <c r="B60" s="124"/>
      <c r="C60" s="119"/>
      <c r="D60" s="119"/>
      <c r="E60" s="449"/>
      <c r="F60" s="124"/>
    </row>
    <row r="61" spans="1:6">
      <c r="A61" s="156" t="s">
        <v>91</v>
      </c>
      <c r="B61" s="157"/>
      <c r="C61" s="154"/>
      <c r="D61" s="158"/>
      <c r="E61" s="158"/>
      <c r="F61" s="158"/>
    </row>
    <row r="62" spans="1:6" s="1" customFormat="1" ht="12.75">
      <c r="A62" s="165" t="s">
        <v>108</v>
      </c>
      <c r="B62" s="159" t="s">
        <v>381</v>
      </c>
      <c r="C62" s="160"/>
      <c r="D62" s="161"/>
      <c r="E62" s="161"/>
      <c r="F62" s="161">
        <f>SUM(F9:F61)</f>
        <v>0</v>
      </c>
    </row>
  </sheetData>
  <sheetProtection algorithmName="SHA-512" hashValue="qvtszPC+XuEfirHeiJNu4Cfg4d+nBWJN9jM0uhRuqgicrqKzcTEluc6C1zYU44w3BruqBSa8tPZ3rJ/97U90jw==" saltValue="usmSOGXEGFLYIWbSikX15A==" spinCount="100000" sheet="1" objects="1" scenarios="1"/>
  <mergeCells count="2">
    <mergeCell ref="B5:F5"/>
    <mergeCell ref="B1:C1"/>
  </mergeCells>
  <pageMargins left="0.70866141732283472" right="0.70866141732283472" top="0.78740157480314965" bottom="0.9055118110236221" header="0.31496062992125984" footer="0.31496062992125984"/>
  <pageSetup paperSize="9" orientation="portrait" r:id="rId1"/>
  <headerFooter>
    <oddHeader>&amp;L&amp;"-,Uobičajeno"&amp;K01+044INVESTITOR: HRVATSKI POVIJESNI MUZEJ
GRAĐEVINA: Palača Vojković-Oršić-Kulmer-Rauch, Matoševa 9, Zagreb&amp;R&amp;"-,Uobičajeno"&amp;K01+041PROJEKT OBNOVE KONSTRUKCIJE ZGRADE - Z.O.P. 01/22
T R O Š K O V N I K</oddHeader>
    <oddFooter>&amp;L&amp;"-,Uobičajeno"&amp;K01+045
Glavni projektant: Martina Vujasinović, mag. ind. aedif.
INTRADOS PROJEKT d.o.o., Zagreb, ožujak 2022.&amp;R&amp;"-,Uobičajeno"&amp;K01+044str.: A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94"/>
  <sheetViews>
    <sheetView view="pageBreakPreview" topLeftCell="A180" zoomScaleNormal="100" zoomScaleSheetLayoutView="100" zoomScalePageLayoutView="70" workbookViewId="0">
      <selection activeCell="F193" sqref="F193"/>
    </sheetView>
  </sheetViews>
  <sheetFormatPr defaultColWidth="9.140625" defaultRowHeight="12"/>
  <cols>
    <col min="1" max="1" width="8.28515625" style="21" customWidth="1"/>
    <col min="2" max="2" width="42.42578125" style="21" customWidth="1"/>
    <col min="3" max="3" width="6.5703125" style="53" customWidth="1"/>
    <col min="4" max="4" width="7.85546875" style="51" bestFit="1" customWidth="1"/>
    <col min="5" max="5" width="10.42578125" style="72" customWidth="1"/>
    <col min="6" max="6" width="14.85546875" style="51" customWidth="1"/>
    <col min="7" max="16384" width="9.140625" style="21"/>
  </cols>
  <sheetData>
    <row r="1" spans="1:6" ht="11.45" customHeight="1"/>
    <row r="2" spans="1:6" s="48" customFormat="1" ht="12.75">
      <c r="A2" s="166" t="s">
        <v>97</v>
      </c>
      <c r="B2" s="44" t="s">
        <v>371</v>
      </c>
      <c r="C2" s="45"/>
      <c r="D2" s="46"/>
      <c r="E2" s="47"/>
      <c r="F2" s="46"/>
    </row>
    <row r="3" spans="1:6" ht="11.45" customHeight="1"/>
    <row r="4" spans="1:6" ht="26.45" customHeight="1">
      <c r="A4" s="112"/>
      <c r="B4" s="660" t="s">
        <v>382</v>
      </c>
      <c r="C4" s="660"/>
      <c r="D4" s="660"/>
      <c r="E4" s="660"/>
      <c r="F4" s="660"/>
    </row>
    <row r="5" spans="1:6" s="22" customFormat="1" ht="11.45" customHeight="1">
      <c r="A5" s="21"/>
      <c r="B5" s="21"/>
      <c r="C5" s="21"/>
      <c r="D5" s="21"/>
      <c r="E5" s="21"/>
      <c r="F5" s="301"/>
    </row>
    <row r="6" spans="1:6" s="22" customFormat="1" ht="15" customHeight="1">
      <c r="A6" s="111" t="s">
        <v>355</v>
      </c>
      <c r="B6" s="21" t="s">
        <v>351</v>
      </c>
      <c r="C6" s="21" t="s">
        <v>356</v>
      </c>
      <c r="D6" s="23" t="s">
        <v>352</v>
      </c>
      <c r="E6" s="23" t="s">
        <v>353</v>
      </c>
      <c r="F6" s="303" t="s">
        <v>354</v>
      </c>
    </row>
    <row r="7" spans="1:6" s="22" customFormat="1" ht="11.45" customHeight="1">
      <c r="A7" s="21"/>
      <c r="B7" s="21"/>
      <c r="C7" s="21"/>
      <c r="D7" s="21"/>
      <c r="E7" s="21"/>
      <c r="F7" s="301"/>
    </row>
    <row r="8" spans="1:6" s="525" customFormat="1" ht="133.5" customHeight="1">
      <c r="A8" s="80">
        <v>1</v>
      </c>
      <c r="B8" s="525" t="s">
        <v>763</v>
      </c>
      <c r="D8" s="49"/>
      <c r="E8" s="450"/>
      <c r="F8" s="529"/>
    </row>
    <row r="9" spans="1:6" s="525" customFormat="1">
      <c r="A9" s="81"/>
      <c r="B9" s="52"/>
      <c r="C9" s="53" t="s">
        <v>43</v>
      </c>
      <c r="D9" s="529">
        <v>2</v>
      </c>
      <c r="E9" s="450"/>
      <c r="F9" s="526">
        <f>ROUND(D9*E9,2)</f>
        <v>0</v>
      </c>
    </row>
    <row r="10" spans="1:6" s="525" customFormat="1" ht="11.45" customHeight="1">
      <c r="A10" s="81"/>
      <c r="C10" s="53"/>
      <c r="D10" s="529"/>
      <c r="E10" s="450"/>
      <c r="F10" s="529"/>
    </row>
    <row r="11" spans="1:6" s="302" customFormat="1" ht="78" customHeight="1">
      <c r="A11" s="610">
        <f>A8+1</f>
        <v>2</v>
      </c>
      <c r="B11" s="302" t="s">
        <v>861</v>
      </c>
      <c r="D11" s="609"/>
      <c r="E11" s="465"/>
      <c r="F11" s="37"/>
    </row>
    <row r="12" spans="1:6" s="302" customFormat="1">
      <c r="A12" s="608"/>
      <c r="B12" s="607"/>
      <c r="C12" s="172" t="s">
        <v>43</v>
      </c>
      <c r="D12" s="37">
        <v>70</v>
      </c>
      <c r="E12" s="465"/>
      <c r="F12" s="17">
        <f>ROUND(D12*E12,2)</f>
        <v>0</v>
      </c>
    </row>
    <row r="13" spans="1:6" s="302" customFormat="1" ht="11.45" customHeight="1">
      <c r="A13" s="608"/>
      <c r="C13" s="172"/>
      <c r="D13" s="37"/>
      <c r="E13" s="465"/>
      <c r="F13" s="37"/>
    </row>
    <row r="14" spans="1:6" s="525" customFormat="1" ht="102" customHeight="1">
      <c r="A14" s="80">
        <f>A11+1</f>
        <v>3</v>
      </c>
      <c r="B14" s="525" t="s">
        <v>860</v>
      </c>
      <c r="D14" s="49"/>
      <c r="E14" s="450"/>
      <c r="F14" s="529"/>
    </row>
    <row r="15" spans="1:6" s="525" customFormat="1">
      <c r="A15" s="81"/>
      <c r="B15" s="52"/>
      <c r="C15" s="53" t="s">
        <v>43</v>
      </c>
      <c r="D15" s="529">
        <v>95</v>
      </c>
      <c r="E15" s="450"/>
      <c r="F15" s="526">
        <f>ROUND(D15*E15,2)</f>
        <v>0</v>
      </c>
    </row>
    <row r="16" spans="1:6" s="525" customFormat="1">
      <c r="A16" s="81"/>
      <c r="C16" s="53"/>
      <c r="D16" s="529"/>
      <c r="E16" s="450"/>
      <c r="F16" s="529"/>
    </row>
    <row r="17" spans="1:8" ht="113.25" customHeight="1">
      <c r="A17" s="80">
        <f>A14+1</f>
        <v>4</v>
      </c>
      <c r="B17" s="21" t="s">
        <v>666</v>
      </c>
      <c r="C17" s="21"/>
      <c r="D17" s="49"/>
      <c r="E17" s="450"/>
      <c r="H17" s="468"/>
    </row>
    <row r="18" spans="1:8">
      <c r="A18" s="81"/>
      <c r="B18" s="52"/>
      <c r="C18" s="53" t="s">
        <v>43</v>
      </c>
      <c r="D18" s="51">
        <v>30</v>
      </c>
      <c r="E18" s="450"/>
      <c r="F18" s="305">
        <f>ROUND(D18*E18,2)</f>
        <v>0</v>
      </c>
    </row>
    <row r="19" spans="1:8" ht="11.45" customHeight="1">
      <c r="A19" s="81"/>
      <c r="E19" s="450"/>
    </row>
    <row r="20" spans="1:8" ht="154.5" customHeight="1">
      <c r="A20" s="80">
        <f>A17+1</f>
        <v>5</v>
      </c>
      <c r="B20" s="21" t="s">
        <v>667</v>
      </c>
      <c r="C20" s="21"/>
      <c r="D20" s="49"/>
      <c r="E20" s="450"/>
    </row>
    <row r="21" spans="1:8">
      <c r="A21" s="81"/>
      <c r="B21" s="301"/>
      <c r="C21" s="53" t="s">
        <v>27</v>
      </c>
      <c r="D21" s="51">
        <v>100</v>
      </c>
      <c r="E21" s="450"/>
      <c r="F21" s="305">
        <f>ROUND(D21*E21,2)</f>
        <v>0</v>
      </c>
    </row>
    <row r="22" spans="1:8">
      <c r="A22" s="81"/>
      <c r="E22" s="450"/>
    </row>
    <row r="23" spans="1:8" s="301" customFormat="1" ht="138" customHeight="1">
      <c r="A23" s="80">
        <f>A20+1</f>
        <v>6</v>
      </c>
      <c r="B23" s="301" t="s">
        <v>467</v>
      </c>
      <c r="D23" s="49"/>
      <c r="E23" s="450"/>
      <c r="F23" s="51"/>
    </row>
    <row r="24" spans="1:8" s="301" customFormat="1">
      <c r="A24" s="81"/>
      <c r="B24" s="52"/>
      <c r="C24" s="53" t="s">
        <v>27</v>
      </c>
      <c r="D24" s="51">
        <v>20</v>
      </c>
      <c r="E24" s="450"/>
      <c r="F24" s="305">
        <f>ROUND(D24*E24,2)</f>
        <v>0</v>
      </c>
    </row>
    <row r="25" spans="1:8" s="301" customFormat="1">
      <c r="A25" s="81"/>
      <c r="C25" s="53"/>
      <c r="D25" s="51"/>
      <c r="E25" s="450"/>
      <c r="F25" s="51"/>
    </row>
    <row r="26" spans="1:8" ht="113.25" customHeight="1">
      <c r="A26" s="80">
        <f>A23+1</f>
        <v>7</v>
      </c>
      <c r="B26" s="302" t="s">
        <v>668</v>
      </c>
      <c r="C26" s="21"/>
      <c r="D26" s="49"/>
      <c r="E26" s="450"/>
    </row>
    <row r="27" spans="1:8">
      <c r="A27" s="81"/>
      <c r="B27" s="52"/>
      <c r="C27" s="53" t="s">
        <v>43</v>
      </c>
      <c r="D27" s="51">
        <v>6</v>
      </c>
      <c r="E27" s="450"/>
      <c r="F27" s="305">
        <f>ROUND(D27*E27,2)</f>
        <v>0</v>
      </c>
    </row>
    <row r="28" spans="1:8">
      <c r="A28" s="81"/>
      <c r="E28" s="450"/>
    </row>
    <row r="29" spans="1:8" ht="113.25" customHeight="1">
      <c r="A29" s="80">
        <f>A26+1</f>
        <v>8</v>
      </c>
      <c r="B29" s="525" t="s">
        <v>669</v>
      </c>
      <c r="C29" s="21"/>
      <c r="D29" s="49"/>
      <c r="E29" s="450"/>
    </row>
    <row r="30" spans="1:8">
      <c r="A30" s="81"/>
      <c r="B30" s="52"/>
      <c r="C30" s="53" t="s">
        <v>43</v>
      </c>
      <c r="D30" s="51">
        <v>315</v>
      </c>
      <c r="E30" s="450"/>
      <c r="F30" s="305">
        <f>ROUND(D30*E30,2)</f>
        <v>0</v>
      </c>
    </row>
    <row r="31" spans="1:8">
      <c r="A31" s="81"/>
      <c r="E31" s="450"/>
    </row>
    <row r="32" spans="1:8" ht="91.5" customHeight="1">
      <c r="A32" s="80">
        <f>A29+1</f>
        <v>9</v>
      </c>
      <c r="B32" s="525" t="s">
        <v>670</v>
      </c>
      <c r="C32" s="21"/>
      <c r="D32" s="49"/>
      <c r="E32" s="450"/>
    </row>
    <row r="33" spans="1:6">
      <c r="A33" s="81"/>
      <c r="B33" s="52"/>
      <c r="C33" s="53" t="s">
        <v>43</v>
      </c>
      <c r="D33" s="51">
        <v>75</v>
      </c>
      <c r="E33" s="450"/>
      <c r="F33" s="305">
        <f>ROUND(D33*E33,2)</f>
        <v>0</v>
      </c>
    </row>
    <row r="34" spans="1:6">
      <c r="A34" s="81"/>
      <c r="E34" s="450"/>
    </row>
    <row r="35" spans="1:6" s="589" customFormat="1" ht="88.5" customHeight="1">
      <c r="A35" s="80">
        <f>A32+1</f>
        <v>10</v>
      </c>
      <c r="B35" s="525" t="s">
        <v>761</v>
      </c>
      <c r="C35" s="586"/>
      <c r="D35" s="587"/>
      <c r="E35" s="592"/>
      <c r="F35" s="588"/>
    </row>
    <row r="36" spans="1:6" s="589" customFormat="1" ht="12.75" customHeight="1">
      <c r="A36" s="597"/>
      <c r="B36" s="525" t="s">
        <v>760</v>
      </c>
      <c r="C36" s="53" t="s">
        <v>42</v>
      </c>
      <c r="D36" s="529">
        <v>55</v>
      </c>
      <c r="E36" s="450"/>
      <c r="F36" s="526">
        <f>ROUND(D36*E36,2)</f>
        <v>0</v>
      </c>
    </row>
    <row r="37" spans="1:6" s="589" customFormat="1" ht="12.75" customHeight="1">
      <c r="A37" s="597"/>
      <c r="B37" s="525" t="s">
        <v>762</v>
      </c>
      <c r="C37" s="53" t="s">
        <v>43</v>
      </c>
      <c r="D37" s="529">
        <v>35</v>
      </c>
      <c r="E37" s="450"/>
      <c r="F37" s="526">
        <f>ROUND(D37*E37,2)</f>
        <v>0</v>
      </c>
    </row>
    <row r="38" spans="1:6" s="300" customFormat="1">
      <c r="A38" s="595"/>
      <c r="B38" s="596"/>
      <c r="C38" s="586"/>
      <c r="D38" s="587"/>
      <c r="E38" s="592"/>
      <c r="F38" s="592"/>
    </row>
    <row r="39" spans="1:6" ht="75.75" customHeight="1">
      <c r="A39" s="80">
        <f>A35+1</f>
        <v>11</v>
      </c>
      <c r="B39" s="21" t="s">
        <v>671</v>
      </c>
      <c r="C39" s="21"/>
      <c r="D39" s="49"/>
      <c r="E39" s="450"/>
    </row>
    <row r="40" spans="1:6">
      <c r="A40" s="81"/>
      <c r="B40" s="52"/>
      <c r="C40" s="53" t="s">
        <v>43</v>
      </c>
      <c r="D40" s="307">
        <v>30</v>
      </c>
      <c r="E40" s="450"/>
      <c r="F40" s="305">
        <f>ROUND(D40*E40,2)</f>
        <v>0</v>
      </c>
    </row>
    <row r="41" spans="1:6">
      <c r="A41" s="81"/>
      <c r="E41" s="450"/>
    </row>
    <row r="42" spans="1:6" ht="99.75" customHeight="1">
      <c r="A42" s="80">
        <f>A39+1</f>
        <v>12</v>
      </c>
      <c r="B42" s="21" t="s">
        <v>611</v>
      </c>
      <c r="C42" s="21"/>
      <c r="D42" s="49"/>
      <c r="E42" s="450"/>
    </row>
    <row r="43" spans="1:6">
      <c r="A43" s="81"/>
      <c r="C43" s="53" t="s">
        <v>42</v>
      </c>
      <c r="D43" s="51">
        <v>50</v>
      </c>
      <c r="E43" s="450"/>
      <c r="F43" s="305">
        <f>ROUND(D43*E43,2)</f>
        <v>0</v>
      </c>
    </row>
    <row r="44" spans="1:6">
      <c r="A44" s="81"/>
      <c r="E44" s="450"/>
    </row>
    <row r="45" spans="1:6" ht="150.75" customHeight="1">
      <c r="A45" s="80">
        <f>A42+1</f>
        <v>13</v>
      </c>
      <c r="B45" s="21" t="s">
        <v>612</v>
      </c>
      <c r="C45" s="21"/>
      <c r="D45" s="49"/>
      <c r="E45" s="450"/>
    </row>
    <row r="46" spans="1:6">
      <c r="A46" s="81"/>
      <c r="C46" s="53" t="s">
        <v>43</v>
      </c>
      <c r="D46" s="51">
        <v>50</v>
      </c>
      <c r="E46" s="450"/>
      <c r="F46" s="305">
        <f>ROUND(D46*E46,2)</f>
        <v>0</v>
      </c>
    </row>
    <row r="47" spans="1:6">
      <c r="A47" s="81"/>
      <c r="D47" s="49"/>
      <c r="E47" s="450"/>
    </row>
    <row r="48" spans="1:6" ht="78" customHeight="1">
      <c r="A48" s="80">
        <f>A45+1</f>
        <v>14</v>
      </c>
      <c r="B48" s="21" t="s">
        <v>363</v>
      </c>
      <c r="C48" s="21"/>
      <c r="D48" s="49"/>
      <c r="E48" s="450"/>
    </row>
    <row r="49" spans="1:6">
      <c r="A49" s="81"/>
      <c r="C49" s="53" t="s">
        <v>43</v>
      </c>
      <c r="D49" s="51">
        <v>12</v>
      </c>
      <c r="E49" s="450"/>
      <c r="F49" s="305">
        <f>ROUND(D49*E49,2)</f>
        <v>0</v>
      </c>
    </row>
    <row r="50" spans="1:6">
      <c r="A50" s="81"/>
      <c r="E50" s="450"/>
    </row>
    <row r="51" spans="1:6" ht="102" customHeight="1">
      <c r="A51" s="80">
        <f>A48+1</f>
        <v>15</v>
      </c>
      <c r="B51" s="21" t="s">
        <v>487</v>
      </c>
      <c r="C51" s="21"/>
      <c r="D51" s="49"/>
      <c r="E51" s="450"/>
    </row>
    <row r="52" spans="1:6">
      <c r="A52" s="81"/>
      <c r="C52" s="53" t="s">
        <v>43</v>
      </c>
      <c r="D52" s="51">
        <v>15</v>
      </c>
      <c r="E52" s="450"/>
      <c r="F52" s="305">
        <f>ROUND(D52*E52,2)</f>
        <v>0</v>
      </c>
    </row>
    <row r="53" spans="1:6">
      <c r="A53" s="81"/>
      <c r="E53" s="450"/>
    </row>
    <row r="54" spans="1:6" s="589" customFormat="1" ht="74.25" customHeight="1">
      <c r="A54" s="80">
        <f>A51+1</f>
        <v>16</v>
      </c>
      <c r="B54" s="215" t="s">
        <v>767</v>
      </c>
      <c r="C54" s="586"/>
      <c r="D54" s="587"/>
      <c r="E54" s="614"/>
      <c r="F54" s="526"/>
    </row>
    <row r="55" spans="1:6" s="589" customFormat="1" ht="12.75" customHeight="1">
      <c r="A55" s="590"/>
      <c r="B55" s="300"/>
      <c r="C55" s="531" t="s">
        <v>44</v>
      </c>
      <c r="D55" s="526">
        <v>2</v>
      </c>
      <c r="E55" s="592"/>
      <c r="F55" s="526">
        <f>ROUND(D55*E55,2)</f>
        <v>0</v>
      </c>
    </row>
    <row r="56" spans="1:6" s="589" customFormat="1" ht="12.75" customHeight="1">
      <c r="A56" s="590"/>
      <c r="B56" s="593"/>
      <c r="C56" s="591"/>
      <c r="D56" s="594"/>
      <c r="E56" s="614"/>
      <c r="F56" s="526"/>
    </row>
    <row r="57" spans="1:6" ht="88.5" customHeight="1">
      <c r="A57" s="80">
        <f>A54+1</f>
        <v>17</v>
      </c>
      <c r="B57" s="21" t="s">
        <v>868</v>
      </c>
      <c r="C57" s="21"/>
      <c r="D57" s="49"/>
      <c r="E57" s="450"/>
    </row>
    <row r="58" spans="1:6">
      <c r="A58" s="81"/>
      <c r="C58" s="53" t="s">
        <v>42</v>
      </c>
      <c r="D58" s="51">
        <v>2000</v>
      </c>
      <c r="E58" s="450"/>
      <c r="F58" s="305">
        <f>ROUND(D58*E58,2)</f>
        <v>0</v>
      </c>
    </row>
    <row r="59" spans="1:6">
      <c r="A59" s="81"/>
      <c r="E59" s="450"/>
    </row>
    <row r="60" spans="1:6" ht="89.25" customHeight="1">
      <c r="A60" s="80">
        <f>A57+1</f>
        <v>18</v>
      </c>
      <c r="B60" s="21" t="s">
        <v>613</v>
      </c>
      <c r="C60" s="21"/>
      <c r="D60" s="49"/>
      <c r="E60" s="450"/>
    </row>
    <row r="61" spans="1:6">
      <c r="A61" s="81"/>
      <c r="C61" s="53" t="s">
        <v>42</v>
      </c>
      <c r="D61" s="51">
        <v>1500</v>
      </c>
      <c r="E61" s="450"/>
      <c r="F61" s="305">
        <f>ROUND(D61*E61,2)</f>
        <v>0</v>
      </c>
    </row>
    <row r="62" spans="1:6">
      <c r="A62" s="81"/>
      <c r="E62" s="450"/>
    </row>
    <row r="63" spans="1:6" s="525" customFormat="1" ht="65.25" customHeight="1">
      <c r="A63" s="80">
        <f>A60+1</f>
        <v>19</v>
      </c>
      <c r="B63" s="525" t="s">
        <v>791</v>
      </c>
      <c r="C63" s="53"/>
      <c r="D63" s="529"/>
      <c r="E63" s="450"/>
      <c r="F63" s="529"/>
    </row>
    <row r="64" spans="1:6" s="525" customFormat="1">
      <c r="A64" s="81"/>
      <c r="B64" s="54"/>
      <c r="C64" s="53" t="s">
        <v>42</v>
      </c>
      <c r="D64" s="529">
        <v>50</v>
      </c>
      <c r="E64" s="450"/>
      <c r="F64" s="526">
        <f>ROUND(D64*E64,2)</f>
        <v>0</v>
      </c>
    </row>
    <row r="65" spans="1:6" s="525" customFormat="1">
      <c r="A65" s="82"/>
      <c r="B65" s="532"/>
      <c r="C65" s="53"/>
      <c r="D65" s="529"/>
      <c r="E65" s="450"/>
      <c r="F65" s="56"/>
    </row>
    <row r="66" spans="1:6" ht="63.75" customHeight="1">
      <c r="A66" s="80">
        <f>A63+1</f>
        <v>20</v>
      </c>
      <c r="B66" s="21" t="s">
        <v>672</v>
      </c>
      <c r="E66" s="450"/>
    </row>
    <row r="67" spans="1:6">
      <c r="A67" s="81"/>
      <c r="B67" s="54"/>
      <c r="C67" s="53" t="s">
        <v>42</v>
      </c>
      <c r="D67" s="51">
        <v>50</v>
      </c>
      <c r="E67" s="450"/>
      <c r="F67" s="305">
        <f>ROUND(D67*E67,2)</f>
        <v>0</v>
      </c>
    </row>
    <row r="68" spans="1:6">
      <c r="A68" s="82"/>
      <c r="B68" s="55"/>
      <c r="E68" s="450"/>
      <c r="F68" s="56"/>
    </row>
    <row r="69" spans="1:6" ht="49.9" customHeight="1">
      <c r="A69" s="80">
        <f>A66+1</f>
        <v>21</v>
      </c>
      <c r="B69" s="21" t="s">
        <v>674</v>
      </c>
      <c r="E69" s="450"/>
    </row>
    <row r="70" spans="1:6">
      <c r="A70" s="81"/>
      <c r="B70" s="54"/>
      <c r="C70" s="53" t="s">
        <v>42</v>
      </c>
      <c r="D70" s="51">
        <v>18</v>
      </c>
      <c r="E70" s="450"/>
      <c r="F70" s="305">
        <f>ROUND(D70*E70,2)</f>
        <v>0</v>
      </c>
    </row>
    <row r="71" spans="1:6">
      <c r="A71" s="82"/>
      <c r="B71" s="55"/>
      <c r="E71" s="450"/>
      <c r="F71" s="56"/>
    </row>
    <row r="72" spans="1:6" s="59" customFormat="1" ht="63" customHeight="1">
      <c r="A72" s="80">
        <f>A69+1</f>
        <v>22</v>
      </c>
      <c r="B72" s="21" t="s">
        <v>488</v>
      </c>
      <c r="C72" s="57"/>
      <c r="D72" s="47"/>
      <c r="E72" s="450"/>
      <c r="F72" s="58"/>
    </row>
    <row r="73" spans="1:6" s="59" customFormat="1">
      <c r="A73" s="83"/>
      <c r="B73" s="21" t="s">
        <v>187</v>
      </c>
      <c r="C73" s="53" t="s">
        <v>44</v>
      </c>
      <c r="D73" s="51">
        <v>21</v>
      </c>
      <c r="E73" s="450"/>
      <c r="F73" s="305">
        <f>ROUND(D73*E73,2)</f>
        <v>0</v>
      </c>
    </row>
    <row r="74" spans="1:6" s="59" customFormat="1">
      <c r="A74" s="83"/>
      <c r="B74" s="21" t="s">
        <v>188</v>
      </c>
      <c r="C74" s="53" t="s">
        <v>44</v>
      </c>
      <c r="D74" s="51">
        <v>1</v>
      </c>
      <c r="E74" s="450"/>
      <c r="F74" s="305">
        <f>ROUND(D74*E74,2)</f>
        <v>0</v>
      </c>
    </row>
    <row r="75" spans="1:6" s="59" customFormat="1">
      <c r="A75" s="83"/>
      <c r="B75" s="78"/>
      <c r="C75" s="79"/>
      <c r="D75" s="72"/>
      <c r="E75" s="450"/>
      <c r="F75" s="58"/>
    </row>
    <row r="76" spans="1:6" s="59" customFormat="1" ht="124.5" customHeight="1">
      <c r="A76" s="80">
        <f>A72+1</f>
        <v>23</v>
      </c>
      <c r="B76" s="532" t="s">
        <v>625</v>
      </c>
      <c r="C76" s="57"/>
      <c r="D76" s="47"/>
      <c r="E76" s="450"/>
      <c r="F76" s="58"/>
    </row>
    <row r="77" spans="1:6" s="59" customFormat="1">
      <c r="A77" s="83"/>
      <c r="B77" s="21" t="s">
        <v>187</v>
      </c>
      <c r="C77" s="53" t="s">
        <v>44</v>
      </c>
      <c r="D77" s="51">
        <v>17</v>
      </c>
      <c r="E77" s="450"/>
      <c r="F77" s="305">
        <f>ROUND(D77*E77,2)</f>
        <v>0</v>
      </c>
    </row>
    <row r="78" spans="1:6" s="59" customFormat="1">
      <c r="A78" s="83"/>
      <c r="B78" s="21" t="s">
        <v>188</v>
      </c>
      <c r="C78" s="53" t="s">
        <v>44</v>
      </c>
      <c r="D78" s="51">
        <v>9</v>
      </c>
      <c r="E78" s="450"/>
      <c r="F78" s="305">
        <f>ROUND(D78*E78,2)</f>
        <v>0</v>
      </c>
    </row>
    <row r="79" spans="1:6" s="59" customFormat="1">
      <c r="A79" s="83"/>
      <c r="B79" s="78"/>
      <c r="C79" s="79"/>
      <c r="D79" s="72"/>
      <c r="E79" s="450"/>
      <c r="F79" s="58"/>
    </row>
    <row r="80" spans="1:6" s="59" customFormat="1" ht="63.75" customHeight="1">
      <c r="A80" s="80">
        <f>A76+1</f>
        <v>24</v>
      </c>
      <c r="B80" s="21" t="s">
        <v>489</v>
      </c>
      <c r="C80" s="57"/>
      <c r="D80" s="47"/>
      <c r="E80" s="450"/>
      <c r="F80" s="58"/>
    </row>
    <row r="81" spans="1:6" s="59" customFormat="1" ht="12.75">
      <c r="A81" s="84"/>
      <c r="B81" s="21"/>
      <c r="C81" s="53" t="s">
        <v>117</v>
      </c>
      <c r="D81" s="51">
        <v>200</v>
      </c>
      <c r="E81" s="450"/>
      <c r="F81" s="305">
        <f>ROUND(D81*E81,2)</f>
        <v>0</v>
      </c>
    </row>
    <row r="82" spans="1:6" s="59" customFormat="1" ht="12.75">
      <c r="A82" s="84"/>
      <c r="B82" s="60"/>
      <c r="C82" s="57"/>
      <c r="D82" s="47"/>
      <c r="E82" s="450"/>
      <c r="F82" s="58"/>
    </row>
    <row r="83" spans="1:6" s="306" customFormat="1" ht="75.75" customHeight="1">
      <c r="A83" s="80">
        <f>A80+1</f>
        <v>25</v>
      </c>
      <c r="B83" s="525" t="s">
        <v>678</v>
      </c>
      <c r="C83" s="57"/>
      <c r="D83" s="47"/>
      <c r="E83" s="450"/>
      <c r="F83" s="58"/>
    </row>
    <row r="84" spans="1:6" s="306" customFormat="1" ht="12.75">
      <c r="A84" s="84"/>
      <c r="B84" s="525" t="s">
        <v>676</v>
      </c>
      <c r="C84" s="53" t="s">
        <v>44</v>
      </c>
      <c r="D84" s="529">
        <v>20</v>
      </c>
      <c r="E84" s="450"/>
      <c r="F84" s="526">
        <f>ROUND(D84*E84,2)</f>
        <v>0</v>
      </c>
    </row>
    <row r="85" spans="1:6" s="306" customFormat="1" ht="12.75">
      <c r="A85" s="84"/>
      <c r="B85" s="525" t="s">
        <v>677</v>
      </c>
      <c r="C85" s="53" t="s">
        <v>43</v>
      </c>
      <c r="D85" s="529">
        <v>3</v>
      </c>
      <c r="E85" s="450"/>
      <c r="F85" s="526">
        <f>ROUND(D85*E85,2)</f>
        <v>0</v>
      </c>
    </row>
    <row r="86" spans="1:6" s="306" customFormat="1" ht="12.75">
      <c r="A86" s="84"/>
      <c r="B86" s="60"/>
      <c r="C86" s="57"/>
      <c r="D86" s="47"/>
      <c r="E86" s="450"/>
      <c r="F86" s="58"/>
    </row>
    <row r="87" spans="1:6" ht="63.75" customHeight="1">
      <c r="A87" s="80">
        <f>A83+1</f>
        <v>26</v>
      </c>
      <c r="B87" s="21" t="s">
        <v>400</v>
      </c>
      <c r="E87" s="450"/>
    </row>
    <row r="88" spans="1:6">
      <c r="A88" s="81"/>
      <c r="C88" s="53" t="s">
        <v>44</v>
      </c>
      <c r="D88" s="51">
        <v>12</v>
      </c>
      <c r="E88" s="450"/>
      <c r="F88" s="305">
        <f>ROUND(D88*E88,2)</f>
        <v>0</v>
      </c>
    </row>
    <row r="89" spans="1:6">
      <c r="A89" s="82"/>
      <c r="B89" s="55"/>
      <c r="E89" s="450"/>
      <c r="F89" s="56"/>
    </row>
    <row r="90" spans="1:6" ht="51" customHeight="1">
      <c r="A90" s="80">
        <f>A87+1</f>
        <v>27</v>
      </c>
      <c r="B90" s="21" t="s">
        <v>675</v>
      </c>
      <c r="E90" s="450"/>
    </row>
    <row r="91" spans="1:6">
      <c r="A91" s="81"/>
      <c r="C91" s="53" t="s">
        <v>44</v>
      </c>
      <c r="D91" s="51">
        <v>24</v>
      </c>
      <c r="E91" s="450"/>
      <c r="F91" s="305">
        <f>ROUND(D91*E91,2)</f>
        <v>0</v>
      </c>
    </row>
    <row r="92" spans="1:6">
      <c r="A92" s="82"/>
      <c r="B92" s="55"/>
      <c r="E92" s="450"/>
      <c r="F92" s="56"/>
    </row>
    <row r="93" spans="1:6" s="59" customFormat="1" ht="36">
      <c r="A93" s="80">
        <f>A90+1</f>
        <v>28</v>
      </c>
      <c r="B93" s="304" t="s">
        <v>468</v>
      </c>
      <c r="C93" s="61"/>
      <c r="D93" s="305"/>
      <c r="E93" s="450"/>
      <c r="F93" s="35"/>
    </row>
    <row r="94" spans="1:6" s="59" customFormat="1">
      <c r="A94" s="82"/>
      <c r="B94" s="24" t="s">
        <v>329</v>
      </c>
      <c r="C94" s="61" t="s">
        <v>44</v>
      </c>
      <c r="D94" s="305">
        <v>20</v>
      </c>
      <c r="E94" s="450"/>
      <c r="F94" s="305">
        <f>ROUND(D94*E94,2)</f>
        <v>0</v>
      </c>
    </row>
    <row r="95" spans="1:6" s="59" customFormat="1">
      <c r="A95" s="82"/>
      <c r="B95" s="24" t="s">
        <v>330</v>
      </c>
      <c r="C95" s="61" t="s">
        <v>44</v>
      </c>
      <c r="D95" s="305">
        <v>5</v>
      </c>
      <c r="E95" s="450"/>
      <c r="F95" s="305">
        <f>ROUND(D95*E95,2)</f>
        <v>0</v>
      </c>
    </row>
    <row r="96" spans="1:6" s="59" customFormat="1">
      <c r="A96" s="82"/>
      <c r="B96" s="24" t="s">
        <v>331</v>
      </c>
      <c r="C96" s="61" t="s">
        <v>27</v>
      </c>
      <c r="D96" s="305">
        <v>400</v>
      </c>
      <c r="E96" s="450"/>
      <c r="F96" s="305">
        <f>ROUND(D96*E96,2)</f>
        <v>0</v>
      </c>
    </row>
    <row r="97" spans="1:6" s="306" customFormat="1">
      <c r="A97" s="82"/>
      <c r="B97" s="304"/>
      <c r="C97" s="61"/>
      <c r="D97" s="305"/>
      <c r="E97" s="450"/>
      <c r="F97" s="305"/>
    </row>
    <row r="98" spans="1:6" s="59" customFormat="1" ht="50.25" customHeight="1">
      <c r="A98" s="80">
        <f>A93+1</f>
        <v>29</v>
      </c>
      <c r="B98" s="304" t="s">
        <v>609</v>
      </c>
      <c r="C98" s="61"/>
      <c r="D98" s="305"/>
      <c r="E98" s="450"/>
      <c r="F98" s="35"/>
    </row>
    <row r="99" spans="1:6" s="119" customFormat="1">
      <c r="A99" s="518"/>
      <c r="B99" s="123" t="s">
        <v>603</v>
      </c>
      <c r="C99" s="409" t="s">
        <v>44</v>
      </c>
      <c r="D99" s="152">
        <v>2</v>
      </c>
      <c r="E99" s="519"/>
      <c r="F99" s="305">
        <f t="shared" ref="F99:F101" si="0">ROUND(D99*E99,2)</f>
        <v>0</v>
      </c>
    </row>
    <row r="100" spans="1:6" s="119" customFormat="1">
      <c r="A100" s="518"/>
      <c r="B100" s="123" t="s">
        <v>604</v>
      </c>
      <c r="C100" s="409" t="s">
        <v>44</v>
      </c>
      <c r="D100" s="152">
        <v>4</v>
      </c>
      <c r="E100" s="519"/>
      <c r="F100" s="305">
        <f t="shared" si="0"/>
        <v>0</v>
      </c>
    </row>
    <row r="101" spans="1:6" s="119" customFormat="1">
      <c r="A101" s="520"/>
      <c r="B101" s="123" t="s">
        <v>605</v>
      </c>
      <c r="C101" s="409" t="s">
        <v>44</v>
      </c>
      <c r="D101" s="152">
        <v>10</v>
      </c>
      <c r="E101" s="519"/>
      <c r="F101" s="305">
        <f t="shared" si="0"/>
        <v>0</v>
      </c>
    </row>
    <row r="102" spans="1:6" s="306" customFormat="1" ht="12.75">
      <c r="A102" s="82"/>
      <c r="B102" s="517"/>
      <c r="C102" s="61"/>
      <c r="D102" s="305"/>
      <c r="E102" s="450"/>
      <c r="F102" s="35"/>
    </row>
    <row r="103" spans="1:6" ht="88.5" customHeight="1">
      <c r="A103" s="80">
        <f>A98+1</f>
        <v>30</v>
      </c>
      <c r="B103" s="21" t="s">
        <v>490</v>
      </c>
      <c r="E103" s="450"/>
    </row>
    <row r="104" spans="1:6">
      <c r="A104" s="81"/>
      <c r="C104" s="53" t="s">
        <v>43</v>
      </c>
      <c r="D104" s="51">
        <v>50</v>
      </c>
      <c r="E104" s="450"/>
      <c r="F104" s="305">
        <f>ROUND(D104*E104,2)</f>
        <v>0</v>
      </c>
    </row>
    <row r="105" spans="1:6">
      <c r="A105" s="81"/>
      <c r="E105" s="450"/>
    </row>
    <row r="106" spans="1:6" s="64" customFormat="1" ht="51.75" customHeight="1">
      <c r="A106" s="80">
        <f>A103+1</f>
        <v>31</v>
      </c>
      <c r="B106" s="301" t="s">
        <v>587</v>
      </c>
      <c r="C106" s="53"/>
      <c r="D106" s="51"/>
      <c r="E106" s="450"/>
      <c r="F106" s="63"/>
    </row>
    <row r="107" spans="1:6" s="59" customFormat="1">
      <c r="A107" s="83"/>
      <c r="B107" s="34"/>
      <c r="C107" s="53" t="s">
        <v>44</v>
      </c>
      <c r="D107" s="51">
        <v>4</v>
      </c>
      <c r="E107" s="450"/>
      <c r="F107" s="305">
        <f>ROUND(D107*E107,2)</f>
        <v>0</v>
      </c>
    </row>
    <row r="108" spans="1:6">
      <c r="A108" s="82"/>
      <c r="B108" s="55"/>
      <c r="E108" s="450"/>
      <c r="F108" s="56"/>
    </row>
    <row r="109" spans="1:6" s="64" customFormat="1" ht="64.5" customHeight="1">
      <c r="A109" s="80">
        <f>A106+1</f>
        <v>32</v>
      </c>
      <c r="B109" s="21" t="s">
        <v>799</v>
      </c>
      <c r="C109" s="53"/>
      <c r="D109" s="51"/>
      <c r="E109" s="450"/>
      <c r="F109" s="63"/>
    </row>
    <row r="110" spans="1:6" s="64" customFormat="1" ht="12" customHeight="1">
      <c r="A110" s="85"/>
      <c r="B110" s="34" t="s">
        <v>364</v>
      </c>
      <c r="C110" s="53" t="s">
        <v>42</v>
      </c>
      <c r="D110" s="51">
        <v>1350</v>
      </c>
      <c r="E110" s="450"/>
      <c r="F110" s="305">
        <f>ROUND(D110*E110,2)</f>
        <v>0</v>
      </c>
    </row>
    <row r="111" spans="1:6" s="64" customFormat="1" ht="12" customHeight="1">
      <c r="A111" s="85"/>
      <c r="B111" s="34" t="s">
        <v>365</v>
      </c>
      <c r="C111" s="53" t="s">
        <v>42</v>
      </c>
      <c r="D111" s="51">
        <v>1350</v>
      </c>
      <c r="E111" s="450"/>
      <c r="F111" s="305">
        <f>ROUND(D111*E111,2)</f>
        <v>0</v>
      </c>
    </row>
    <row r="112" spans="1:6">
      <c r="A112" s="82"/>
      <c r="B112" s="55"/>
      <c r="E112" s="450"/>
      <c r="F112" s="56"/>
    </row>
    <row r="113" spans="1:6" s="64" customFormat="1" ht="91.5" customHeight="1">
      <c r="A113" s="80">
        <f>A109+1</f>
        <v>33</v>
      </c>
      <c r="B113" s="301" t="s">
        <v>601</v>
      </c>
      <c r="C113" s="53"/>
      <c r="D113" s="51"/>
      <c r="E113" s="450"/>
      <c r="F113" s="63"/>
    </row>
    <row r="114" spans="1:6" s="59" customFormat="1">
      <c r="A114" s="83"/>
      <c r="B114" s="34"/>
      <c r="C114" s="53" t="s">
        <v>42</v>
      </c>
      <c r="D114" s="51">
        <v>200</v>
      </c>
      <c r="E114" s="450"/>
      <c r="F114" s="305">
        <f>ROUND(D114*E114,2)</f>
        <v>0</v>
      </c>
    </row>
    <row r="115" spans="1:6">
      <c r="A115" s="82"/>
      <c r="B115" s="55"/>
      <c r="E115" s="450"/>
      <c r="F115" s="56"/>
    </row>
    <row r="116" spans="1:6" s="64" customFormat="1" ht="75" customHeight="1">
      <c r="A116" s="80">
        <f>A113+1</f>
        <v>34</v>
      </c>
      <c r="B116" s="301" t="s">
        <v>602</v>
      </c>
      <c r="C116" s="53"/>
      <c r="D116" s="51"/>
      <c r="E116" s="450"/>
      <c r="F116" s="63"/>
    </row>
    <row r="117" spans="1:6" s="59" customFormat="1">
      <c r="A117" s="83"/>
      <c r="B117" s="34"/>
      <c r="C117" s="53" t="s">
        <v>27</v>
      </c>
      <c r="D117" s="51">
        <v>40</v>
      </c>
      <c r="E117" s="450"/>
      <c r="F117" s="305">
        <f>ROUND(D117*E117,2)</f>
        <v>0</v>
      </c>
    </row>
    <row r="118" spans="1:6">
      <c r="A118" s="82"/>
      <c r="B118" s="55"/>
      <c r="E118" s="450"/>
      <c r="F118" s="56"/>
    </row>
    <row r="119" spans="1:6" s="64" customFormat="1" ht="68.25" customHeight="1">
      <c r="A119" s="80">
        <f>A116+1</f>
        <v>35</v>
      </c>
      <c r="B119" s="301" t="s">
        <v>748</v>
      </c>
      <c r="C119" s="53"/>
      <c r="D119" s="51"/>
      <c r="E119" s="450"/>
      <c r="F119" s="63"/>
    </row>
    <row r="120" spans="1:6" s="306" customFormat="1">
      <c r="A120" s="83"/>
      <c r="B120" s="34" t="s">
        <v>749</v>
      </c>
      <c r="C120" s="53" t="s">
        <v>44</v>
      </c>
      <c r="D120" s="51">
        <v>55</v>
      </c>
      <c r="E120" s="450"/>
      <c r="F120" s="305">
        <f>ROUND(D120*E120,2)</f>
        <v>0</v>
      </c>
    </row>
    <row r="121" spans="1:6" s="306" customFormat="1">
      <c r="A121" s="83"/>
      <c r="B121" s="34" t="s">
        <v>750</v>
      </c>
      <c r="C121" s="53" t="s">
        <v>27</v>
      </c>
      <c r="D121" s="529">
        <v>25</v>
      </c>
      <c r="E121" s="450"/>
      <c r="F121" s="526">
        <f>ROUND(D121*E121,2)</f>
        <v>0</v>
      </c>
    </row>
    <row r="122" spans="1:6" s="301" customFormat="1">
      <c r="A122" s="82"/>
      <c r="B122" s="55"/>
      <c r="C122" s="53"/>
      <c r="D122" s="51"/>
      <c r="E122" s="450"/>
      <c r="F122" s="56"/>
    </row>
    <row r="123" spans="1:6" s="64" customFormat="1" ht="15.75">
      <c r="A123" s="85"/>
      <c r="B123" s="73" t="s">
        <v>174</v>
      </c>
      <c r="C123" s="53"/>
      <c r="D123" s="51"/>
      <c r="E123" s="450"/>
      <c r="F123" s="305"/>
    </row>
    <row r="124" spans="1:6">
      <c r="A124" s="82"/>
      <c r="E124" s="450"/>
      <c r="F124" s="56"/>
    </row>
    <row r="125" spans="1:6" s="64" customFormat="1" ht="126" customHeight="1">
      <c r="A125" s="80">
        <f>A119+1</f>
        <v>36</v>
      </c>
      <c r="B125" s="555" t="s">
        <v>679</v>
      </c>
      <c r="C125" s="53"/>
      <c r="D125" s="51"/>
      <c r="E125" s="450"/>
      <c r="F125" s="63"/>
    </row>
    <row r="126" spans="1:6" s="64" customFormat="1" ht="15.75">
      <c r="A126" s="85"/>
      <c r="B126" s="65"/>
      <c r="C126" s="53" t="s">
        <v>42</v>
      </c>
      <c r="D126" s="51">
        <v>170</v>
      </c>
      <c r="E126" s="450"/>
      <c r="F126" s="305">
        <f>ROUND(D126*E126,2)</f>
        <v>0</v>
      </c>
    </row>
    <row r="127" spans="1:6" s="64" customFormat="1" ht="15.75">
      <c r="A127" s="85"/>
      <c r="B127" s="65"/>
      <c r="C127" s="53"/>
      <c r="D127" s="51"/>
      <c r="E127" s="450"/>
      <c r="F127" s="305"/>
    </row>
    <row r="128" spans="1:6" s="301" customFormat="1" ht="113.25" customHeight="1">
      <c r="A128" s="80">
        <f>A125+1</f>
        <v>37</v>
      </c>
      <c r="B128" s="555" t="s">
        <v>680</v>
      </c>
      <c r="C128" s="53"/>
      <c r="D128" s="51"/>
      <c r="E128" s="450"/>
      <c r="F128" s="56"/>
    </row>
    <row r="129" spans="1:6" s="301" customFormat="1">
      <c r="A129" s="82"/>
      <c r="B129" s="490"/>
      <c r="C129" s="140" t="s">
        <v>42</v>
      </c>
      <c r="D129" s="136">
        <v>380</v>
      </c>
      <c r="E129" s="450"/>
      <c r="F129" s="305">
        <f>ROUND(D129*E129,2)</f>
        <v>0</v>
      </c>
    </row>
    <row r="130" spans="1:6" s="301" customFormat="1">
      <c r="A130" s="82"/>
      <c r="B130" s="555"/>
      <c r="C130" s="53"/>
      <c r="D130" s="51"/>
      <c r="E130" s="450"/>
      <c r="F130" s="56"/>
    </row>
    <row r="131" spans="1:6" s="119" customFormat="1" ht="143.25" customHeight="1">
      <c r="A131" s="80">
        <f>A128+1</f>
        <v>38</v>
      </c>
      <c r="B131" s="555" t="s">
        <v>681</v>
      </c>
      <c r="C131" s="140"/>
      <c r="D131" s="136"/>
      <c r="E131" s="458"/>
      <c r="F131" s="384"/>
    </row>
    <row r="132" spans="1:6" s="119" customFormat="1" ht="12.75" customHeight="1">
      <c r="A132" s="505"/>
      <c r="B132" s="137"/>
      <c r="C132" s="140" t="s">
        <v>42</v>
      </c>
      <c r="D132" s="136">
        <v>550</v>
      </c>
      <c r="E132" s="136"/>
      <c r="F132" s="129">
        <f>ROUND(D132*E132,2)</f>
        <v>0</v>
      </c>
    </row>
    <row r="133" spans="1:6" s="119" customFormat="1" ht="12.75">
      <c r="A133" s="505"/>
      <c r="B133" s="490"/>
      <c r="C133" s="140"/>
      <c r="D133" s="136"/>
      <c r="E133" s="458"/>
      <c r="F133" s="384"/>
    </row>
    <row r="134" spans="1:6" s="119" customFormat="1" ht="37.5" customHeight="1">
      <c r="A134" s="505">
        <f>'Zidarski radovi'!A66+1</f>
        <v>19</v>
      </c>
      <c r="B134" s="536" t="s">
        <v>705</v>
      </c>
      <c r="C134" s="140"/>
      <c r="D134" s="533"/>
      <c r="E134" s="457"/>
      <c r="F134" s="123"/>
    </row>
    <row r="135" spans="1:6" s="119" customFormat="1">
      <c r="A135" s="538"/>
      <c r="B135" s="177"/>
      <c r="C135" s="545" t="s">
        <v>27</v>
      </c>
      <c r="D135" s="153">
        <v>23</v>
      </c>
      <c r="E135" s="324"/>
      <c r="F135" s="153">
        <f>ROUND(D135*E135,2)</f>
        <v>0</v>
      </c>
    </row>
    <row r="136" spans="1:6" s="119" customFormat="1" ht="12.75">
      <c r="A136" s="505"/>
      <c r="B136" s="553"/>
      <c r="C136" s="140"/>
      <c r="D136" s="533"/>
      <c r="E136" s="457"/>
      <c r="F136" s="123"/>
    </row>
    <row r="137" spans="1:6" s="64" customFormat="1" ht="26.25" customHeight="1">
      <c r="A137" s="80">
        <f>A131+1</f>
        <v>39</v>
      </c>
      <c r="B137" s="21" t="s">
        <v>417</v>
      </c>
      <c r="C137" s="53"/>
      <c r="D137" s="51"/>
      <c r="E137" s="450"/>
      <c r="F137" s="63"/>
    </row>
    <row r="138" spans="1:6" s="64" customFormat="1" ht="12" customHeight="1">
      <c r="A138" s="85"/>
      <c r="B138" s="21" t="s">
        <v>528</v>
      </c>
      <c r="C138" s="53" t="s">
        <v>27</v>
      </c>
      <c r="D138" s="51">
        <v>125</v>
      </c>
      <c r="E138" s="451"/>
      <c r="F138" s="58">
        <f t="shared" ref="F138:F143" si="1">ROUND(D138*E138,2)</f>
        <v>0</v>
      </c>
    </row>
    <row r="139" spans="1:6" s="64" customFormat="1" ht="12" customHeight="1">
      <c r="A139" s="85"/>
      <c r="B139" s="301" t="s">
        <v>794</v>
      </c>
      <c r="C139" s="53" t="s">
        <v>27</v>
      </c>
      <c r="D139" s="51">
        <v>66</v>
      </c>
      <c r="E139" s="451"/>
      <c r="F139" s="58">
        <f t="shared" si="1"/>
        <v>0</v>
      </c>
    </row>
    <row r="140" spans="1:6" s="64" customFormat="1" ht="12" customHeight="1">
      <c r="A140" s="85"/>
      <c r="B140" s="525" t="s">
        <v>586</v>
      </c>
      <c r="C140" s="53" t="s">
        <v>27</v>
      </c>
      <c r="D140" s="529">
        <v>45</v>
      </c>
      <c r="E140" s="451"/>
      <c r="F140" s="58">
        <f t="shared" si="1"/>
        <v>0</v>
      </c>
    </row>
    <row r="141" spans="1:6" s="64" customFormat="1" ht="12" customHeight="1">
      <c r="A141" s="85"/>
      <c r="B141" s="525" t="s">
        <v>792</v>
      </c>
      <c r="C141" s="53" t="s">
        <v>27</v>
      </c>
      <c r="D141" s="529">
        <v>16</v>
      </c>
      <c r="E141" s="451"/>
      <c r="F141" s="58">
        <f t="shared" si="1"/>
        <v>0</v>
      </c>
    </row>
    <row r="142" spans="1:6" s="64" customFormat="1" ht="36">
      <c r="A142" s="85"/>
      <c r="B142" s="302" t="s">
        <v>793</v>
      </c>
      <c r="C142" s="53" t="s">
        <v>27</v>
      </c>
      <c r="D142" s="51">
        <v>15</v>
      </c>
      <c r="E142" s="451"/>
      <c r="F142" s="58">
        <f t="shared" si="1"/>
        <v>0</v>
      </c>
    </row>
    <row r="143" spans="1:6" s="306" customFormat="1">
      <c r="A143" s="83"/>
      <c r="B143" s="301" t="s">
        <v>796</v>
      </c>
      <c r="C143" s="53" t="s">
        <v>42</v>
      </c>
      <c r="D143" s="51">
        <v>10</v>
      </c>
      <c r="E143" s="450"/>
      <c r="F143" s="305">
        <f t="shared" si="1"/>
        <v>0</v>
      </c>
    </row>
    <row r="144" spans="1:6" s="524" customFormat="1" ht="12.75" customHeight="1">
      <c r="A144" s="550"/>
      <c r="B144" s="302" t="s">
        <v>797</v>
      </c>
      <c r="C144" s="524" t="s">
        <v>27</v>
      </c>
      <c r="D144" s="529">
        <v>14</v>
      </c>
      <c r="E144" s="465"/>
      <c r="F144" s="526">
        <f t="shared" ref="F144:F145" si="2">ROUND(D144*E144,2)</f>
        <v>0</v>
      </c>
    </row>
    <row r="145" spans="1:6" s="524" customFormat="1" ht="12.75" customHeight="1">
      <c r="A145" s="550"/>
      <c r="B145" s="302" t="s">
        <v>798</v>
      </c>
      <c r="C145" s="524" t="s">
        <v>27</v>
      </c>
      <c r="D145" s="529">
        <v>45</v>
      </c>
      <c r="E145" s="465"/>
      <c r="F145" s="526">
        <f t="shared" si="2"/>
        <v>0</v>
      </c>
    </row>
    <row r="146" spans="1:6" s="64" customFormat="1" ht="13.9" customHeight="1">
      <c r="A146" s="85"/>
      <c r="B146" s="21"/>
      <c r="C146" s="53"/>
      <c r="D146" s="51"/>
      <c r="E146" s="450"/>
      <c r="F146" s="63"/>
    </row>
    <row r="147" spans="1:6" s="64" customFormat="1" ht="24.75" customHeight="1">
      <c r="A147" s="80">
        <f>A137+1</f>
        <v>40</v>
      </c>
      <c r="B147" s="21" t="s">
        <v>335</v>
      </c>
      <c r="C147" s="53"/>
      <c r="D147" s="51"/>
      <c r="E147" s="450"/>
      <c r="F147" s="63"/>
    </row>
    <row r="148" spans="1:6" s="59" customFormat="1">
      <c r="A148" s="83"/>
      <c r="B148" s="21"/>
      <c r="C148" s="53" t="s">
        <v>27</v>
      </c>
      <c r="D148" s="51">
        <v>125</v>
      </c>
      <c r="E148" s="450"/>
      <c r="F148" s="305">
        <f>ROUND(D148*E148,2)</f>
        <v>0</v>
      </c>
    </row>
    <row r="149" spans="1:6" s="59" customFormat="1">
      <c r="A149" s="83"/>
      <c r="B149" s="21"/>
      <c r="C149" s="53"/>
      <c r="D149" s="66"/>
      <c r="E149" s="450"/>
      <c r="F149" s="86"/>
    </row>
    <row r="150" spans="1:6" s="64" customFormat="1" ht="24.75" customHeight="1">
      <c r="A150" s="80">
        <f>A147+1</f>
        <v>41</v>
      </c>
      <c r="B150" s="21" t="s">
        <v>414</v>
      </c>
      <c r="C150" s="53"/>
      <c r="D150" s="51"/>
      <c r="E150" s="450"/>
      <c r="F150" s="63"/>
    </row>
    <row r="151" spans="1:6" s="59" customFormat="1">
      <c r="A151" s="83"/>
      <c r="B151" s="21"/>
      <c r="C151" s="53" t="s">
        <v>27</v>
      </c>
      <c r="D151" s="51">
        <v>90</v>
      </c>
      <c r="E151" s="450"/>
      <c r="F151" s="305">
        <f>ROUND(D151*E151,2)</f>
        <v>0</v>
      </c>
    </row>
    <row r="152" spans="1:6" s="59" customFormat="1">
      <c r="A152" s="83"/>
      <c r="B152" s="21"/>
      <c r="C152" s="53"/>
      <c r="D152" s="66"/>
      <c r="E152" s="450"/>
      <c r="F152" s="86"/>
    </row>
    <row r="153" spans="1:6" s="64" customFormat="1" ht="51.75" customHeight="1">
      <c r="A153" s="80">
        <f>A150+1</f>
        <v>42</v>
      </c>
      <c r="B153" s="21" t="s">
        <v>348</v>
      </c>
      <c r="C153" s="53"/>
      <c r="D153" s="51"/>
      <c r="E153" s="450"/>
      <c r="F153" s="63"/>
    </row>
    <row r="154" spans="1:6" s="59" customFormat="1">
      <c r="A154" s="83"/>
      <c r="B154" s="21" t="s">
        <v>332</v>
      </c>
      <c r="C154" s="53" t="s">
        <v>90</v>
      </c>
      <c r="D154" s="529">
        <v>200</v>
      </c>
      <c r="E154" s="450"/>
      <c r="F154" s="305">
        <f>ROUND(D154*E154,2)</f>
        <v>0</v>
      </c>
    </row>
    <row r="155" spans="1:6" s="59" customFormat="1">
      <c r="A155" s="83"/>
      <c r="B155" s="21" t="s">
        <v>333</v>
      </c>
      <c r="C155" s="53" t="s">
        <v>90</v>
      </c>
      <c r="D155" s="529">
        <v>200</v>
      </c>
      <c r="E155" s="450"/>
      <c r="F155" s="305">
        <f>ROUND(D155*E155,2)</f>
        <v>0</v>
      </c>
    </row>
    <row r="156" spans="1:6" s="59" customFormat="1">
      <c r="A156" s="83"/>
      <c r="B156" s="21" t="s">
        <v>334</v>
      </c>
      <c r="C156" s="53" t="s">
        <v>172</v>
      </c>
      <c r="D156" s="529">
        <v>200</v>
      </c>
      <c r="E156" s="450"/>
      <c r="F156" s="305">
        <f>ROUND(D156*E156,2)</f>
        <v>0</v>
      </c>
    </row>
    <row r="157" spans="1:6" s="59" customFormat="1">
      <c r="A157" s="83"/>
      <c r="B157" s="21"/>
      <c r="C157" s="53"/>
      <c r="D157" s="51"/>
      <c r="E157" s="450"/>
      <c r="F157" s="305"/>
    </row>
    <row r="158" spans="1:6" s="90" customFormat="1" ht="12.75">
      <c r="A158" s="92"/>
      <c r="B158" s="87" t="s">
        <v>560</v>
      </c>
      <c r="C158" s="93"/>
      <c r="D158" s="359"/>
      <c r="E158" s="26"/>
      <c r="F158" s="17"/>
    </row>
    <row r="159" spans="1:6" s="90" customFormat="1">
      <c r="A159" s="88"/>
      <c r="B159" s="89"/>
      <c r="C159" s="18"/>
      <c r="D159" s="306"/>
      <c r="E159" s="26"/>
      <c r="F159" s="17"/>
    </row>
    <row r="160" spans="1:6" s="524" customFormat="1" ht="76.5" customHeight="1">
      <c r="A160" s="80">
        <f>A153+1</f>
        <v>43</v>
      </c>
      <c r="B160" s="525" t="s">
        <v>665</v>
      </c>
      <c r="C160" s="93"/>
      <c r="D160" s="359"/>
      <c r="E160" s="26"/>
      <c r="F160" s="17"/>
    </row>
    <row r="161" spans="1:6" s="524" customFormat="1">
      <c r="A161" s="88"/>
      <c r="B161" s="525" t="s">
        <v>656</v>
      </c>
      <c r="C161" s="524" t="s">
        <v>44</v>
      </c>
      <c r="D161" s="529">
        <v>1</v>
      </c>
      <c r="E161" s="26"/>
      <c r="F161" s="526">
        <f t="shared" ref="F161:F162" si="3">ROUND(D161*E161,2)</f>
        <v>0</v>
      </c>
    </row>
    <row r="162" spans="1:6" s="524" customFormat="1">
      <c r="A162" s="88"/>
      <c r="B162" s="525" t="s">
        <v>657</v>
      </c>
      <c r="C162" s="524" t="s">
        <v>44</v>
      </c>
      <c r="D162" s="529">
        <v>76</v>
      </c>
      <c r="E162" s="26"/>
      <c r="F162" s="526">
        <f t="shared" si="3"/>
        <v>0</v>
      </c>
    </row>
    <row r="163" spans="1:6" s="524" customFormat="1">
      <c r="A163" s="88"/>
      <c r="B163" s="525"/>
      <c r="D163" s="529"/>
      <c r="E163" s="26"/>
      <c r="F163" s="17"/>
    </row>
    <row r="164" spans="1:6" s="18" customFormat="1" ht="90.75" customHeight="1">
      <c r="A164" s="80">
        <f>A160+1</f>
        <v>44</v>
      </c>
      <c r="B164" s="525" t="s">
        <v>561</v>
      </c>
      <c r="C164" s="93"/>
      <c r="D164" s="529"/>
      <c r="E164" s="26"/>
      <c r="F164" s="17"/>
    </row>
    <row r="165" spans="1:6" s="18" customFormat="1">
      <c r="A165" s="88"/>
      <c r="B165" s="525"/>
      <c r="C165" s="524" t="s">
        <v>98</v>
      </c>
      <c r="D165" s="529">
        <v>1</v>
      </c>
      <c r="E165" s="26"/>
      <c r="F165" s="526">
        <f t="shared" ref="F165" si="4">ROUND(D165*E165,2)</f>
        <v>0</v>
      </c>
    </row>
    <row r="166" spans="1:6" s="18" customFormat="1">
      <c r="A166" s="88"/>
      <c r="B166" s="525"/>
      <c r="C166" s="524"/>
      <c r="D166" s="529"/>
      <c r="E166" s="26"/>
      <c r="F166" s="17"/>
    </row>
    <row r="167" spans="1:6" s="18" customFormat="1" ht="78" customHeight="1">
      <c r="A167" s="80">
        <f>A164+1</f>
        <v>45</v>
      </c>
      <c r="B167" s="525" t="s">
        <v>642</v>
      </c>
      <c r="C167" s="93"/>
      <c r="D167" s="529"/>
      <c r="E167" s="26"/>
      <c r="F167" s="17"/>
    </row>
    <row r="168" spans="1:6" s="18" customFormat="1">
      <c r="A168" s="88"/>
      <c r="B168" s="525"/>
      <c r="C168" s="524" t="s">
        <v>98</v>
      </c>
      <c r="D168" s="529">
        <v>1</v>
      </c>
      <c r="E168" s="26"/>
      <c r="F168" s="526">
        <f t="shared" ref="F168" si="5">ROUND(D168*E168,2)</f>
        <v>0</v>
      </c>
    </row>
    <row r="169" spans="1:6" s="18" customFormat="1">
      <c r="A169" s="88"/>
      <c r="B169" s="525"/>
      <c r="C169" s="524"/>
      <c r="D169" s="306"/>
      <c r="E169" s="26"/>
      <c r="F169" s="17"/>
    </row>
    <row r="170" spans="1:6" s="90" customFormat="1" ht="13.9" customHeight="1">
      <c r="A170" s="88"/>
      <c r="B170" s="659" t="s">
        <v>367</v>
      </c>
      <c r="C170" s="659"/>
      <c r="D170" s="659"/>
      <c r="E170" s="26"/>
      <c r="F170" s="17"/>
    </row>
    <row r="171" spans="1:6" s="90" customFormat="1">
      <c r="A171" s="88"/>
      <c r="B171" s="73"/>
      <c r="C171" s="91"/>
      <c r="D171" s="32"/>
      <c r="E171" s="26"/>
      <c r="F171" s="17"/>
    </row>
    <row r="172" spans="1:6" s="90" customFormat="1" ht="99.75" customHeight="1">
      <c r="A172" s="80">
        <f>A167+1</f>
        <v>46</v>
      </c>
      <c r="B172" s="525" t="s">
        <v>813</v>
      </c>
      <c r="C172" s="91"/>
      <c r="D172" s="529"/>
      <c r="E172" s="26"/>
      <c r="F172" s="17"/>
    </row>
    <row r="173" spans="1:6" s="90" customFormat="1">
      <c r="A173" s="88"/>
      <c r="B173" s="525"/>
      <c r="C173" s="91" t="s">
        <v>98</v>
      </c>
      <c r="D173" s="529">
        <v>1</v>
      </c>
      <c r="E173" s="26"/>
      <c r="F173" s="526">
        <f t="shared" ref="F173" si="6">ROUND(D173*E173,2)</f>
        <v>0</v>
      </c>
    </row>
    <row r="174" spans="1:6" s="90" customFormat="1">
      <c r="A174" s="88"/>
      <c r="B174" s="525"/>
      <c r="C174" s="91"/>
      <c r="D174" s="529"/>
      <c r="E174" s="26"/>
      <c r="F174" s="17"/>
    </row>
    <row r="175" spans="1:6" s="90" customFormat="1" ht="90" customHeight="1">
      <c r="A175" s="80">
        <f>A172+1</f>
        <v>47</v>
      </c>
      <c r="B175" s="525" t="s">
        <v>395</v>
      </c>
      <c r="C175" s="91"/>
      <c r="D175" s="529"/>
      <c r="E175" s="26"/>
      <c r="F175" s="17"/>
    </row>
    <row r="176" spans="1:6" s="90" customFormat="1">
      <c r="A176" s="88"/>
      <c r="B176" s="525"/>
      <c r="C176" s="91" t="s">
        <v>98</v>
      </c>
      <c r="D176" s="529">
        <v>1</v>
      </c>
      <c r="E176" s="26"/>
      <c r="F176" s="526">
        <f t="shared" ref="F176" si="7">ROUND(D176*E176,2)</f>
        <v>0</v>
      </c>
    </row>
    <row r="177" spans="1:6" s="90" customFormat="1">
      <c r="A177" s="88"/>
      <c r="B177" s="525"/>
      <c r="C177" s="91"/>
      <c r="D177" s="529"/>
      <c r="E177" s="26"/>
      <c r="F177" s="17"/>
    </row>
    <row r="178" spans="1:6" s="90" customFormat="1" ht="40.5" customHeight="1">
      <c r="A178" s="80">
        <f>A175+1</f>
        <v>48</v>
      </c>
      <c r="B178" s="525" t="s">
        <v>396</v>
      </c>
      <c r="C178" s="91"/>
      <c r="D178" s="529"/>
      <c r="E178" s="26"/>
      <c r="F178" s="17"/>
    </row>
    <row r="179" spans="1:6" s="90" customFormat="1">
      <c r="A179" s="88"/>
      <c r="B179" s="525"/>
      <c r="C179" s="91" t="s">
        <v>44</v>
      </c>
      <c r="D179" s="529">
        <v>10</v>
      </c>
      <c r="E179" s="26"/>
      <c r="F179" s="526">
        <f t="shared" ref="F179" si="8">ROUND(D179*E179,2)</f>
        <v>0</v>
      </c>
    </row>
    <row r="180" spans="1:6" s="90" customFormat="1">
      <c r="A180" s="88"/>
      <c r="B180" s="525"/>
      <c r="C180" s="91"/>
      <c r="D180" s="529"/>
      <c r="E180" s="26"/>
      <c r="F180" s="17"/>
    </row>
    <row r="181" spans="1:6" s="90" customFormat="1" ht="91.5" customHeight="1">
      <c r="A181" s="80">
        <f>A178+1</f>
        <v>49</v>
      </c>
      <c r="B181" s="525" t="s">
        <v>397</v>
      </c>
      <c r="C181" s="91"/>
      <c r="D181" s="529"/>
      <c r="E181" s="26"/>
      <c r="F181" s="17"/>
    </row>
    <row r="182" spans="1:6" s="90" customFormat="1">
      <c r="A182" s="88"/>
      <c r="B182" s="21"/>
      <c r="C182" s="91" t="s">
        <v>98</v>
      </c>
      <c r="D182" s="529">
        <v>1</v>
      </c>
      <c r="E182" s="26"/>
      <c r="F182" s="526">
        <f t="shared" ref="F182" si="9">ROUND(D182*E182,2)</f>
        <v>0</v>
      </c>
    </row>
    <row r="183" spans="1:6" s="90" customFormat="1">
      <c r="A183" s="88"/>
      <c r="B183" s="21"/>
      <c r="C183" s="91"/>
      <c r="D183" s="32"/>
      <c r="E183" s="26"/>
      <c r="F183" s="17"/>
    </row>
    <row r="184" spans="1:6" s="90" customFormat="1" ht="12.75">
      <c r="A184" s="88"/>
      <c r="B184" s="659" t="s">
        <v>398</v>
      </c>
      <c r="C184" s="659"/>
      <c r="D184" s="659"/>
      <c r="E184" s="26"/>
      <c r="F184" s="17"/>
    </row>
    <row r="185" spans="1:6" s="90" customFormat="1">
      <c r="A185" s="88"/>
      <c r="B185" s="73"/>
      <c r="C185" s="91"/>
      <c r="D185" s="32"/>
      <c r="E185" s="26"/>
      <c r="F185" s="17"/>
    </row>
    <row r="186" spans="1:6" s="90" customFormat="1" ht="114.75" customHeight="1">
      <c r="A186" s="80">
        <f>A181+1</f>
        <v>50</v>
      </c>
      <c r="B186" s="21" t="s">
        <v>812</v>
      </c>
      <c r="C186" s="91"/>
      <c r="D186" s="32"/>
      <c r="E186" s="26"/>
      <c r="F186" s="17"/>
    </row>
    <row r="187" spans="1:6" s="90" customFormat="1">
      <c r="A187" s="88"/>
      <c r="B187" s="21"/>
      <c r="C187" s="91" t="s">
        <v>98</v>
      </c>
      <c r="D187" s="529">
        <v>1</v>
      </c>
      <c r="E187" s="26"/>
      <c r="F187" s="526">
        <f t="shared" ref="F187" si="10">ROUND(D187*E187,2)</f>
        <v>0</v>
      </c>
    </row>
    <row r="188" spans="1:6" s="90" customFormat="1">
      <c r="A188" s="88"/>
      <c r="B188" s="21"/>
      <c r="C188" s="91"/>
      <c r="D188" s="529"/>
      <c r="E188" s="26"/>
      <c r="F188" s="17"/>
    </row>
    <row r="189" spans="1:6" s="90" customFormat="1" ht="74.25" customHeight="1">
      <c r="A189" s="80">
        <f>A186+1</f>
        <v>51</v>
      </c>
      <c r="B189" s="21" t="s">
        <v>399</v>
      </c>
      <c r="C189" s="91"/>
      <c r="D189" s="529"/>
      <c r="E189" s="26"/>
      <c r="F189" s="17"/>
    </row>
    <row r="190" spans="1:6" s="90" customFormat="1">
      <c r="A190" s="88"/>
      <c r="B190" s="21"/>
      <c r="C190" s="91" t="s">
        <v>98</v>
      </c>
      <c r="D190" s="529">
        <v>1</v>
      </c>
      <c r="E190" s="26"/>
      <c r="F190" s="526">
        <f t="shared" ref="F190" si="11">ROUND(D190*E190,2)</f>
        <v>0</v>
      </c>
    </row>
    <row r="191" spans="1:6" s="90" customFormat="1">
      <c r="A191" s="88"/>
      <c r="B191" s="21"/>
      <c r="C191" s="91"/>
      <c r="D191" s="32"/>
      <c r="E191" s="26"/>
      <c r="F191" s="17"/>
    </row>
    <row r="192" spans="1:6" s="90" customFormat="1">
      <c r="A192" s="88"/>
      <c r="B192" s="21"/>
      <c r="C192" s="91"/>
      <c r="D192" s="32"/>
      <c r="E192" s="26"/>
      <c r="F192" s="17"/>
    </row>
    <row r="193" spans="1:256" ht="12.75">
      <c r="A193" s="144" t="s">
        <v>97</v>
      </c>
      <c r="B193" s="67" t="s">
        <v>198</v>
      </c>
      <c r="C193" s="68"/>
      <c r="D193" s="69"/>
      <c r="E193" s="69"/>
      <c r="F193" s="69">
        <f>SUM(F8:F191)</f>
        <v>0</v>
      </c>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row>
    <row r="194" spans="1:256">
      <c r="C194" s="70"/>
      <c r="D194" s="50"/>
      <c r="E194" s="71"/>
      <c r="F194" s="50"/>
    </row>
  </sheetData>
  <sheetProtection algorithmName="SHA-512" hashValue="ZhkZwtT+p3uv8wC00+cv3r+CIF75N5qqpnOD6zF20UZ9Qt28OrC04/DdXHwUTOxS6ZdfmmeR7+edHgNBp5POdA==" saltValue="L5Yalkl9WXfRvVjcI96sBg==" spinCount="100000" sheet="1" objects="1" scenarios="1"/>
  <mergeCells count="3">
    <mergeCell ref="B170:D170"/>
    <mergeCell ref="B4:F4"/>
    <mergeCell ref="B184:D184"/>
  </mergeCells>
  <pageMargins left="0.70866141732283472" right="0.19685039370078741" top="0.78740157480314965" bottom="0.79761904761904767" header="0.31496062992125984" footer="0.31496062992125984"/>
  <pageSetup paperSize="9" orientation="portrait" horizontalDpi="4294967293" r:id="rId1"/>
  <headerFooter>
    <oddHeader>&amp;L&amp;"-,Uobičajeno"&amp;K01+045INVESTITOR: HRVATSKI POVIJESNI MUZEJ
GRAĐEVINA: Palača Vojković-Oršić-Kulmer-Rauch, Matoševa 9, Zagreb&amp;R&amp;"-,Uobičajeno"&amp;K01+043PROJEKT OBNOVE KONSTRUKCIJE ZGRADE - Z.O.P. 01/22
T R O Š K O V N I K</oddHeader>
    <oddFooter>&amp;L&amp;"-,Uobičajeno"&amp;K01+042
Glavni projektant: Martina Vujasinović, mag. ind. aedif.
INTRADOS PROJEKT d.o.o., Zagreb, ožujak 2022.&amp;R&amp;"-,Uobičajeno"&amp;K01+044str.: A 2.&amp;P</oddFooter>
  </headerFooter>
  <rowBreaks count="7" manualBreakCount="7">
    <brk id="37" max="5" man="1"/>
    <brk id="55" max="5" man="1"/>
    <brk id="78" max="5" man="1"/>
    <brk id="107" max="5" man="1"/>
    <brk id="121" max="5" man="1"/>
    <brk id="145" max="5" man="1"/>
    <brk id="17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
  <sheetViews>
    <sheetView view="pageBreakPreview" zoomScaleNormal="100" zoomScaleSheetLayoutView="100" workbookViewId="0">
      <selection activeCell="D16" sqref="D16"/>
    </sheetView>
  </sheetViews>
  <sheetFormatPr defaultColWidth="9.140625" defaultRowHeight="12"/>
  <cols>
    <col min="1" max="1" width="7.5703125" style="21" customWidth="1"/>
    <col min="2" max="2" width="40.7109375" style="21" customWidth="1"/>
    <col min="3" max="3" width="6.5703125" style="53" customWidth="1"/>
    <col min="4" max="4" width="10.42578125" style="51" customWidth="1"/>
    <col min="5" max="5" width="11.28515625" style="72" customWidth="1"/>
    <col min="6" max="6" width="13.7109375" style="51" customWidth="1"/>
    <col min="7" max="16384" width="9.140625" style="21"/>
  </cols>
  <sheetData>
    <row r="1" spans="1:6" s="48" customFormat="1" ht="12.75">
      <c r="A1" s="166" t="s">
        <v>565</v>
      </c>
      <c r="B1" s="44" t="s">
        <v>92</v>
      </c>
      <c r="C1" s="45"/>
      <c r="D1" s="46"/>
      <c r="E1" s="47"/>
      <c r="F1" s="46"/>
    </row>
    <row r="3" spans="1:6" ht="28.15" customHeight="1">
      <c r="A3" s="112"/>
      <c r="B3" s="660" t="s">
        <v>382</v>
      </c>
      <c r="C3" s="660"/>
      <c r="D3" s="660"/>
      <c r="E3" s="660"/>
      <c r="F3" s="660"/>
    </row>
    <row r="4" spans="1:6" s="22" customFormat="1">
      <c r="B4" s="21"/>
      <c r="C4" s="21"/>
      <c r="D4" s="21"/>
      <c r="E4" s="301"/>
      <c r="F4" s="21"/>
    </row>
    <row r="5" spans="1:6" s="22" customFormat="1" ht="11.45" customHeight="1">
      <c r="A5" s="110" t="s">
        <v>355</v>
      </c>
      <c r="B5" s="21" t="s">
        <v>351</v>
      </c>
      <c r="C5" s="21" t="s">
        <v>356</v>
      </c>
      <c r="D5" s="23" t="s">
        <v>352</v>
      </c>
      <c r="E5" s="303" t="s">
        <v>353</v>
      </c>
      <c r="F5" s="23" t="s">
        <v>354</v>
      </c>
    </row>
    <row r="6" spans="1:6" s="22" customFormat="1">
      <c r="B6" s="21"/>
      <c r="C6" s="21"/>
      <c r="D6" s="21"/>
      <c r="E6" s="301"/>
      <c r="F6" s="21"/>
    </row>
    <row r="7" spans="1:6" ht="120">
      <c r="A7" s="503">
        <v>1</v>
      </c>
      <c r="B7" s="21" t="s">
        <v>814</v>
      </c>
      <c r="E7" s="452"/>
    </row>
    <row r="8" spans="1:6" s="301" customFormat="1" ht="12.75">
      <c r="A8" s="503"/>
      <c r="B8" s="54"/>
      <c r="C8" s="53" t="s">
        <v>43</v>
      </c>
      <c r="D8" s="51">
        <v>400</v>
      </c>
      <c r="E8" s="452"/>
      <c r="F8" s="305">
        <f>ROUND(D8*E8,2)</f>
        <v>0</v>
      </c>
    </row>
    <row r="9" spans="1:6" s="301" customFormat="1" ht="12.75">
      <c r="A9" s="503"/>
      <c r="C9" s="53"/>
      <c r="D9" s="51"/>
      <c r="E9" s="452"/>
      <c r="F9" s="51"/>
    </row>
    <row r="10" spans="1:6" s="74" customFormat="1" ht="49.5" customHeight="1">
      <c r="A10" s="503">
        <f>A7+1</f>
        <v>2</v>
      </c>
      <c r="B10" s="21" t="s">
        <v>359</v>
      </c>
      <c r="C10" s="53"/>
      <c r="D10" s="51"/>
      <c r="E10" s="56"/>
      <c r="F10" s="51"/>
    </row>
    <row r="11" spans="1:6" s="306" customFormat="1" ht="12.75">
      <c r="A11" s="503"/>
      <c r="B11" s="301"/>
      <c r="C11" s="53" t="s">
        <v>42</v>
      </c>
      <c r="D11" s="51">
        <v>100</v>
      </c>
      <c r="E11" s="56"/>
      <c r="F11" s="305">
        <f>ROUND(D11*E11,2)</f>
        <v>0</v>
      </c>
    </row>
    <row r="12" spans="1:6" s="306" customFormat="1" ht="12.75">
      <c r="A12" s="503"/>
      <c r="B12" s="301"/>
      <c r="C12" s="53"/>
      <c r="D12" s="51"/>
      <c r="E12" s="56"/>
      <c r="F12" s="51"/>
    </row>
    <row r="13" spans="1:6" s="74" customFormat="1" ht="51.75" customHeight="1">
      <c r="A13" s="503">
        <f>A10+1</f>
        <v>3</v>
      </c>
      <c r="B13" s="21" t="s">
        <v>358</v>
      </c>
      <c r="C13" s="53"/>
      <c r="D13" s="51"/>
      <c r="E13" s="56"/>
      <c r="F13" s="51"/>
    </row>
    <row r="14" spans="1:6" s="306" customFormat="1" ht="12.75">
      <c r="A14" s="503"/>
      <c r="B14" s="301"/>
      <c r="C14" s="53" t="s">
        <v>42</v>
      </c>
      <c r="D14" s="51">
        <v>250</v>
      </c>
      <c r="E14" s="56"/>
      <c r="F14" s="305">
        <f>ROUND(D14*E14,2)</f>
        <v>0</v>
      </c>
    </row>
    <row r="15" spans="1:6" s="306" customFormat="1" ht="12.75">
      <c r="A15" s="503"/>
      <c r="B15" s="301"/>
      <c r="C15" s="53"/>
      <c r="D15" s="51"/>
      <c r="E15" s="56"/>
      <c r="F15" s="51"/>
    </row>
    <row r="16" spans="1:6" s="74" customFormat="1" ht="123.75" customHeight="1">
      <c r="A16" s="503">
        <f>A13+1</f>
        <v>4</v>
      </c>
      <c r="B16" s="21" t="s">
        <v>662</v>
      </c>
      <c r="C16" s="53"/>
      <c r="D16" s="51"/>
      <c r="E16" s="56"/>
      <c r="F16" s="51"/>
    </row>
    <row r="17" spans="1:6" s="306" customFormat="1" ht="12.75">
      <c r="A17" s="503"/>
      <c r="B17" s="54" t="s">
        <v>444</v>
      </c>
      <c r="C17" s="53" t="s">
        <v>43</v>
      </c>
      <c r="D17" s="51">
        <f>300</f>
        <v>300</v>
      </c>
      <c r="E17" s="56"/>
      <c r="F17" s="305">
        <f t="shared" ref="F17:F22" si="0">ROUND(D17*E17,2)</f>
        <v>0</v>
      </c>
    </row>
    <row r="18" spans="1:6" s="306" customFormat="1" ht="12.75">
      <c r="A18" s="503"/>
      <c r="B18" s="308" t="s">
        <v>659</v>
      </c>
      <c r="C18" s="53" t="s">
        <v>27</v>
      </c>
      <c r="D18" s="51">
        <v>80</v>
      </c>
      <c r="E18" s="56"/>
      <c r="F18" s="305">
        <f t="shared" ref="F18" si="1">ROUND(D18*E18,2)</f>
        <v>0</v>
      </c>
    </row>
    <row r="19" spans="1:6" s="306" customFormat="1" ht="12.75" customHeight="1">
      <c r="A19" s="503"/>
      <c r="B19" s="308" t="s">
        <v>658</v>
      </c>
      <c r="C19" s="53" t="s">
        <v>27</v>
      </c>
      <c r="D19" s="51">
        <v>50</v>
      </c>
      <c r="E19" s="56"/>
      <c r="F19" s="305">
        <f t="shared" si="0"/>
        <v>0</v>
      </c>
    </row>
    <row r="20" spans="1:6" s="306" customFormat="1" ht="12.75" customHeight="1">
      <c r="A20" s="503"/>
      <c r="B20" s="308" t="s">
        <v>523</v>
      </c>
      <c r="C20" s="53" t="s">
        <v>27</v>
      </c>
      <c r="D20" s="51">
        <v>20</v>
      </c>
      <c r="E20" s="56"/>
      <c r="F20" s="305">
        <f t="shared" si="0"/>
        <v>0</v>
      </c>
    </row>
    <row r="21" spans="1:6" s="306" customFormat="1" ht="12.75" customHeight="1">
      <c r="A21" s="503"/>
      <c r="B21" s="308" t="s">
        <v>524</v>
      </c>
      <c r="C21" s="53" t="s">
        <v>27</v>
      </c>
      <c r="D21" s="51">
        <v>10</v>
      </c>
      <c r="E21" s="56"/>
      <c r="F21" s="305">
        <f t="shared" si="0"/>
        <v>0</v>
      </c>
    </row>
    <row r="22" spans="1:6" s="306" customFormat="1" ht="24">
      <c r="A22" s="503"/>
      <c r="B22" s="308" t="s">
        <v>660</v>
      </c>
      <c r="C22" s="53" t="s">
        <v>44</v>
      </c>
      <c r="D22" s="51">
        <v>5</v>
      </c>
      <c r="E22" s="56"/>
      <c r="F22" s="305">
        <f t="shared" si="0"/>
        <v>0</v>
      </c>
    </row>
    <row r="23" spans="1:6" s="306" customFormat="1" ht="12.75" customHeight="1">
      <c r="A23" s="503"/>
      <c r="B23" s="308"/>
      <c r="C23" s="53"/>
      <c r="D23" s="51"/>
      <c r="E23" s="56"/>
      <c r="F23" s="305"/>
    </row>
    <row r="24" spans="1:6" s="74" customFormat="1" ht="75" customHeight="1">
      <c r="A24" s="503">
        <f>A16+1</f>
        <v>5</v>
      </c>
      <c r="B24" s="21" t="s">
        <v>661</v>
      </c>
      <c r="C24" s="53"/>
      <c r="D24" s="51"/>
      <c r="E24" s="56"/>
      <c r="F24" s="51"/>
    </row>
    <row r="25" spans="1:6" s="306" customFormat="1" ht="12.75">
      <c r="A25" s="503"/>
      <c r="B25" s="54"/>
      <c r="C25" s="53" t="s">
        <v>43</v>
      </c>
      <c r="D25" s="51">
        <v>30</v>
      </c>
      <c r="E25" s="56"/>
      <c r="F25" s="305">
        <f>ROUND(D25*E25,2)</f>
        <v>0</v>
      </c>
    </row>
    <row r="26" spans="1:6" s="306" customFormat="1" ht="12.75" customHeight="1">
      <c r="A26" s="503"/>
      <c r="B26" s="308"/>
      <c r="C26" s="53"/>
      <c r="D26" s="51"/>
      <c r="E26" s="56"/>
      <c r="F26" s="51"/>
    </row>
    <row r="27" spans="1:6" s="74" customFormat="1" ht="49.5" customHeight="1">
      <c r="A27" s="503">
        <f>A24+1</f>
        <v>6</v>
      </c>
      <c r="B27" s="75" t="s">
        <v>663</v>
      </c>
      <c r="C27" s="53"/>
      <c r="D27" s="51"/>
      <c r="E27" s="56"/>
      <c r="F27" s="51"/>
    </row>
    <row r="28" spans="1:6" s="306" customFormat="1" ht="12.75">
      <c r="A28" s="503"/>
      <c r="B28" s="54"/>
      <c r="C28" s="53" t="s">
        <v>43</v>
      </c>
      <c r="D28" s="51">
        <v>10</v>
      </c>
      <c r="E28" s="56"/>
      <c r="F28" s="305">
        <f>ROUND(D28*E28,2)</f>
        <v>0</v>
      </c>
    </row>
    <row r="29" spans="1:6" s="306" customFormat="1" ht="12.75" customHeight="1">
      <c r="A29" s="503"/>
      <c r="B29" s="308"/>
      <c r="C29" s="53"/>
      <c r="D29" s="51"/>
      <c r="E29" s="56"/>
      <c r="F29" s="51"/>
    </row>
    <row r="30" spans="1:6" ht="222" customHeight="1">
      <c r="A30" s="503">
        <f>A27+1</f>
        <v>7</v>
      </c>
      <c r="B30" s="75" t="s">
        <v>664</v>
      </c>
      <c r="E30" s="452"/>
    </row>
    <row r="31" spans="1:6" s="301" customFormat="1" ht="12.75">
      <c r="A31" s="503"/>
      <c r="B31" s="75"/>
      <c r="C31" s="53" t="s">
        <v>43</v>
      </c>
      <c r="D31" s="51">
        <v>100</v>
      </c>
      <c r="E31" s="452"/>
      <c r="F31" s="305">
        <f>ROUND(D31*E31,2)</f>
        <v>0</v>
      </c>
    </row>
    <row r="32" spans="1:6" s="301" customFormat="1" ht="12.75">
      <c r="A32" s="503"/>
      <c r="B32" s="75"/>
      <c r="C32" s="53"/>
      <c r="D32" s="51"/>
      <c r="E32" s="452"/>
      <c r="F32" s="51"/>
    </row>
    <row r="33" spans="1:6" ht="36">
      <c r="A33" s="503">
        <f>A30+1</f>
        <v>8</v>
      </c>
      <c r="B33" s="76" t="s">
        <v>116</v>
      </c>
      <c r="C33" s="61"/>
      <c r="D33" s="49"/>
      <c r="E33" s="452"/>
    </row>
    <row r="34" spans="1:6" s="301" customFormat="1" ht="12.75">
      <c r="A34" s="503"/>
      <c r="B34" s="75"/>
      <c r="C34" s="77" t="s">
        <v>43</v>
      </c>
      <c r="D34" s="51">
        <v>300</v>
      </c>
      <c r="E34" s="452"/>
      <c r="F34" s="305">
        <f>ROUND(D34*E34,2)</f>
        <v>0</v>
      </c>
    </row>
    <row r="35" spans="1:6" s="301" customFormat="1" ht="12.75">
      <c r="A35" s="503"/>
      <c r="B35" s="75"/>
      <c r="C35" s="77"/>
      <c r="D35" s="51"/>
      <c r="E35" s="452"/>
      <c r="F35" s="305"/>
    </row>
    <row r="36" spans="1:6" s="301" customFormat="1">
      <c r="A36" s="292"/>
      <c r="B36" s="55"/>
      <c r="C36" s="53"/>
      <c r="D36" s="56"/>
      <c r="E36" s="56"/>
      <c r="F36" s="56"/>
    </row>
    <row r="37" spans="1:6" s="48" customFormat="1" ht="12.75">
      <c r="A37" s="113" t="str">
        <f>A1</f>
        <v>A 3.</v>
      </c>
      <c r="B37" s="67" t="s">
        <v>373</v>
      </c>
      <c r="C37" s="68"/>
      <c r="D37" s="69"/>
      <c r="E37" s="69"/>
      <c r="F37" s="69">
        <f>SUM(F7:F35)</f>
        <v>0</v>
      </c>
    </row>
  </sheetData>
  <sheetProtection algorithmName="SHA-512" hashValue="RRaMc1IYWy5QKVsoGn2VUmOvpGMaSUi3l3RUvhYPNy6VB09Q4WGP5H25H5Op6s1Pd2J5V03chOym5uSu2lMpDg==" saltValue="KFWhoTX7rS+Lb6o3psAWtQ==" spinCount="100000" sheet="1" objects="1" scenarios="1"/>
  <mergeCells count="1">
    <mergeCell ref="B3:F3"/>
  </mergeCells>
  <pageMargins left="0.70866141732283472" right="0.19685039370078741" top="0.78740157480314965" bottom="0.94488188976377963" header="0.31496062992125984" footer="0.31496062992125984"/>
  <pageSetup paperSize="9" orientation="portrait" horizontalDpi="4294967293" r:id="rId1"/>
  <headerFooter>
    <oddHeader>&amp;L&amp;"-,Uobičajeno"&amp;K01+042INVESTITOR: HRVATSKI POVIJESNI MUZEJ
GRAĐEVINA: Palača Vojković-Oršić-Kulmer-Rauch, Matoševa 9, Zagreb&amp;R&amp;"-,Uobičajeno"&amp;K01+043PROJEKT OBNOVE KONSTRUKCIJE ZGRADE - Z.O.P. 01/22
T R O Š K O V N I K</oddHeader>
    <oddFooter>&amp;L&amp;"-,Uobičajeno"&amp;K01+044
Glavni projektant: Martina Vujasinović, mag. ind. aedif.
INTRADOS PROJEKT d.o.o., Zagreb, ožujak 2022.&amp;R&amp;"-,Uobičajeno"&amp;K01+043str.: A 3.&amp;P</oddFooter>
  </headerFooter>
  <rowBreaks count="1" manualBreakCount="1">
    <brk id="2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J56"/>
  <sheetViews>
    <sheetView view="pageBreakPreview" zoomScaleNormal="100" zoomScaleSheetLayoutView="100" zoomScalePageLayoutView="115" workbookViewId="0">
      <selection activeCell="B7" sqref="B7"/>
    </sheetView>
  </sheetViews>
  <sheetFormatPr defaultColWidth="9.140625" defaultRowHeight="12"/>
  <cols>
    <col min="1" max="1" width="7.5703125" style="59" customWidth="1"/>
    <col min="2" max="2" width="40.7109375" style="95" customWidth="1"/>
    <col min="3" max="3" width="5.85546875" style="61" bestFit="1" customWidth="1"/>
    <col min="4" max="4" width="10.5703125" style="96" customWidth="1"/>
    <col min="5" max="5" width="12.28515625" style="104" customWidth="1"/>
    <col min="6" max="6" width="12.28515625" style="51" customWidth="1"/>
    <col min="7" max="16384" width="9.140625" style="59"/>
  </cols>
  <sheetData>
    <row r="1" spans="1:7" s="94" customFormat="1" ht="12.75">
      <c r="A1" s="146" t="s">
        <v>566</v>
      </c>
      <c r="B1" s="98" t="s">
        <v>119</v>
      </c>
      <c r="C1" s="99"/>
      <c r="D1" s="28"/>
      <c r="E1" s="100"/>
      <c r="F1" s="46"/>
    </row>
    <row r="2" spans="1:7">
      <c r="C2" s="34"/>
      <c r="D2" s="101"/>
      <c r="E2" s="102"/>
      <c r="F2" s="103"/>
    </row>
    <row r="3" spans="1:7" ht="35.450000000000003" customHeight="1">
      <c r="B3" s="660" t="s">
        <v>344</v>
      </c>
      <c r="C3" s="660"/>
      <c r="D3" s="660"/>
      <c r="E3" s="660"/>
      <c r="F3" s="660"/>
      <c r="G3" s="660"/>
    </row>
    <row r="4" spans="1:7" s="22" customFormat="1">
      <c r="B4" s="21"/>
      <c r="C4" s="21"/>
      <c r="D4" s="21"/>
      <c r="E4" s="301"/>
      <c r="F4" s="21"/>
    </row>
    <row r="5" spans="1:7" s="22" customFormat="1" ht="11.45" customHeight="1">
      <c r="A5" s="110" t="s">
        <v>379</v>
      </c>
      <c r="B5" s="21" t="s">
        <v>351</v>
      </c>
      <c r="C5" s="21" t="s">
        <v>356</v>
      </c>
      <c r="D5" s="23" t="s">
        <v>352</v>
      </c>
      <c r="E5" s="303" t="s">
        <v>353</v>
      </c>
      <c r="F5" s="23" t="s">
        <v>354</v>
      </c>
    </row>
    <row r="6" spans="1:7" s="22" customFormat="1">
      <c r="B6" s="21"/>
      <c r="C6" s="21"/>
      <c r="D6" s="21"/>
      <c r="E6" s="301"/>
      <c r="F6" s="21"/>
    </row>
    <row r="7" spans="1:7" s="18" customFormat="1" ht="65.25" customHeight="1">
      <c r="A7" s="109">
        <v>1</v>
      </c>
      <c r="B7" s="132" t="s">
        <v>709</v>
      </c>
      <c r="C7" s="566"/>
      <c r="D7" s="74"/>
      <c r="E7" s="453"/>
      <c r="F7" s="103"/>
    </row>
    <row r="8" spans="1:7" s="18" customFormat="1" ht="12.75">
      <c r="A8" s="109"/>
      <c r="B8" s="567"/>
      <c r="C8" s="99" t="s">
        <v>43</v>
      </c>
      <c r="D8" s="103">
        <v>6</v>
      </c>
      <c r="E8" s="453"/>
      <c r="F8" s="58">
        <f>ROUND(D8*E8,2)</f>
        <v>0</v>
      </c>
    </row>
    <row r="9" spans="1:7" s="18" customFormat="1" ht="12.75">
      <c r="A9" s="109"/>
      <c r="B9" s="568"/>
      <c r="C9" s="34"/>
      <c r="D9" s="304"/>
      <c r="E9" s="453"/>
      <c r="F9" s="103"/>
    </row>
    <row r="10" spans="1:7" s="18" customFormat="1" ht="126" customHeight="1">
      <c r="A10" s="109">
        <f>A7+1</f>
        <v>2</v>
      </c>
      <c r="B10" s="304" t="s">
        <v>540</v>
      </c>
      <c r="C10" s="566"/>
      <c r="D10" s="74"/>
      <c r="E10" s="453"/>
      <c r="F10" s="103"/>
    </row>
    <row r="11" spans="1:7" s="18" customFormat="1" ht="12.75">
      <c r="A11" s="109"/>
      <c r="B11" s="304" t="s">
        <v>274</v>
      </c>
      <c r="C11" s="99" t="s">
        <v>43</v>
      </c>
      <c r="D11" s="103">
        <v>17</v>
      </c>
      <c r="E11" s="453"/>
      <c r="F11" s="58">
        <f>ROUND(D11*E11,2)</f>
        <v>0</v>
      </c>
    </row>
    <row r="12" spans="1:7" s="18" customFormat="1" ht="12.75">
      <c r="A12" s="109"/>
      <c r="B12" s="304" t="s">
        <v>275</v>
      </c>
      <c r="C12" s="99" t="s">
        <v>42</v>
      </c>
      <c r="D12" s="103">
        <v>75</v>
      </c>
      <c r="E12" s="453"/>
      <c r="F12" s="58">
        <f>ROUND(D12*E12,2)</f>
        <v>0</v>
      </c>
    </row>
    <row r="13" spans="1:7" s="524" customFormat="1" ht="12.75">
      <c r="A13" s="109"/>
      <c r="B13" s="304"/>
      <c r="C13" s="99"/>
      <c r="D13" s="103"/>
      <c r="E13" s="453"/>
      <c r="F13" s="58"/>
    </row>
    <row r="14" spans="1:7" s="18" customFormat="1" ht="132">
      <c r="A14" s="109">
        <f>A10+1</f>
        <v>3</v>
      </c>
      <c r="B14" s="304" t="s">
        <v>710</v>
      </c>
      <c r="C14" s="566"/>
      <c r="D14" s="74"/>
      <c r="E14" s="453"/>
      <c r="F14" s="103"/>
    </row>
    <row r="15" spans="1:7" s="18" customFormat="1" ht="12.75">
      <c r="A15" s="109"/>
      <c r="B15" s="304" t="s">
        <v>274</v>
      </c>
      <c r="C15" s="99" t="s">
        <v>43</v>
      </c>
      <c r="D15" s="103">
        <v>10</v>
      </c>
      <c r="E15" s="453"/>
      <c r="F15" s="58">
        <f>ROUND(D15*E15,2)</f>
        <v>0</v>
      </c>
    </row>
    <row r="16" spans="1:7" s="18" customFormat="1" ht="12.75">
      <c r="A16" s="109"/>
      <c r="B16" s="304" t="s">
        <v>275</v>
      </c>
      <c r="C16" s="99" t="s">
        <v>42</v>
      </c>
      <c r="D16" s="103">
        <v>1</v>
      </c>
      <c r="E16" s="453"/>
      <c r="F16" s="58">
        <f>ROUND(D16*E16,2)</f>
        <v>0</v>
      </c>
    </row>
    <row r="17" spans="1:6" s="18" customFormat="1" ht="12.75">
      <c r="A17" s="109"/>
      <c r="B17" s="304"/>
      <c r="C17" s="99"/>
      <c r="D17" s="103"/>
      <c r="E17" s="453"/>
      <c r="F17" s="58"/>
    </row>
    <row r="18" spans="1:6" s="18" customFormat="1" ht="145.5" customHeight="1">
      <c r="A18" s="109">
        <f>A14+1</f>
        <v>4</v>
      </c>
      <c r="B18" s="304" t="s">
        <v>541</v>
      </c>
      <c r="C18" s="99"/>
      <c r="D18" s="74"/>
      <c r="E18" s="453"/>
      <c r="F18" s="103"/>
    </row>
    <row r="19" spans="1:6" s="18" customFormat="1" ht="12.75">
      <c r="A19" s="109"/>
      <c r="B19" s="304" t="s">
        <v>274</v>
      </c>
      <c r="C19" s="99" t="s">
        <v>43</v>
      </c>
      <c r="D19" s="103">
        <v>30</v>
      </c>
      <c r="E19" s="453"/>
      <c r="F19" s="58">
        <f>ROUND(D19*E19,2)</f>
        <v>0</v>
      </c>
    </row>
    <row r="20" spans="1:6" s="18" customFormat="1" ht="12.75">
      <c r="A20" s="109"/>
      <c r="B20" s="304" t="s">
        <v>275</v>
      </c>
      <c r="C20" s="99" t="s">
        <v>42</v>
      </c>
      <c r="D20" s="103">
        <v>500</v>
      </c>
      <c r="E20" s="453"/>
      <c r="F20" s="58">
        <f>ROUND(D20*E20,2)</f>
        <v>0</v>
      </c>
    </row>
    <row r="21" spans="1:6" s="18" customFormat="1" ht="12.75">
      <c r="A21" s="109"/>
      <c r="B21" s="567"/>
      <c r="C21" s="99"/>
      <c r="D21" s="103"/>
      <c r="E21" s="453"/>
      <c r="F21" s="103"/>
    </row>
    <row r="22" spans="1:6" s="18" customFormat="1" ht="145.5" customHeight="1">
      <c r="A22" s="109">
        <f>A18+1</f>
        <v>5</v>
      </c>
      <c r="B22" s="304" t="s">
        <v>401</v>
      </c>
      <c r="C22" s="99"/>
      <c r="D22" s="74"/>
      <c r="E22" s="453"/>
      <c r="F22" s="103"/>
    </row>
    <row r="23" spans="1:6" s="18" customFormat="1" ht="12.75">
      <c r="A23" s="109"/>
      <c r="B23" s="304" t="s">
        <v>274</v>
      </c>
      <c r="C23" s="99" t="s">
        <v>43</v>
      </c>
      <c r="D23" s="103">
        <v>5</v>
      </c>
      <c r="E23" s="453"/>
      <c r="F23" s="58">
        <f>ROUND(D23*E23,2)</f>
        <v>0</v>
      </c>
    </row>
    <row r="24" spans="1:6" s="18" customFormat="1" ht="12.75">
      <c r="A24" s="109"/>
      <c r="B24" s="304" t="s">
        <v>275</v>
      </c>
      <c r="C24" s="99" t="s">
        <v>42</v>
      </c>
      <c r="D24" s="103">
        <v>100</v>
      </c>
      <c r="E24" s="453"/>
      <c r="F24" s="58">
        <f>ROUND(D24*E24,2)</f>
        <v>0</v>
      </c>
    </row>
    <row r="25" spans="1:6" s="18" customFormat="1" ht="12.75">
      <c r="A25" s="109"/>
      <c r="B25" s="567"/>
      <c r="C25" s="99"/>
      <c r="D25" s="103"/>
      <c r="E25" s="453"/>
      <c r="F25" s="103"/>
    </row>
    <row r="26" spans="1:6" s="18" customFormat="1" ht="84.75" customHeight="1">
      <c r="A26" s="109">
        <f>A22+1</f>
        <v>6</v>
      </c>
      <c r="B26" s="304" t="s">
        <v>542</v>
      </c>
      <c r="C26" s="99"/>
      <c r="D26" s="74"/>
      <c r="E26" s="453"/>
      <c r="F26" s="103"/>
    </row>
    <row r="27" spans="1:6" s="18" customFormat="1" ht="12.75">
      <c r="A27" s="109"/>
      <c r="B27" s="304" t="s">
        <v>274</v>
      </c>
      <c r="C27" s="99" t="s">
        <v>27</v>
      </c>
      <c r="D27" s="103">
        <v>2</v>
      </c>
      <c r="E27" s="453"/>
      <c r="F27" s="58">
        <f>ROUND(D27*E27,2)</f>
        <v>0</v>
      </c>
    </row>
    <row r="28" spans="1:6" s="18" customFormat="1" ht="12.75">
      <c r="A28" s="109"/>
      <c r="B28" s="304" t="s">
        <v>275</v>
      </c>
      <c r="C28" s="99" t="s">
        <v>42</v>
      </c>
      <c r="D28" s="103">
        <v>3</v>
      </c>
      <c r="E28" s="453"/>
      <c r="F28" s="58">
        <f>ROUND(D28*E28,2)</f>
        <v>0</v>
      </c>
    </row>
    <row r="29" spans="1:6" s="18" customFormat="1" ht="12.75">
      <c r="A29" s="109"/>
      <c r="B29" s="567"/>
      <c r="C29" s="99"/>
      <c r="D29" s="103"/>
      <c r="E29" s="453"/>
      <c r="F29" s="103"/>
    </row>
    <row r="30" spans="1:6" s="18" customFormat="1" ht="146.25" customHeight="1">
      <c r="A30" s="109">
        <f>A26+1</f>
        <v>7</v>
      </c>
      <c r="B30" s="304" t="s">
        <v>543</v>
      </c>
      <c r="C30" s="566"/>
      <c r="D30" s="74"/>
      <c r="E30" s="453"/>
      <c r="F30" s="103"/>
    </row>
    <row r="31" spans="1:6" s="18" customFormat="1" ht="12.75">
      <c r="A31" s="109"/>
      <c r="B31" s="304" t="s">
        <v>29</v>
      </c>
      <c r="C31" s="99" t="s">
        <v>43</v>
      </c>
      <c r="D31" s="103">
        <v>22</v>
      </c>
      <c r="E31" s="453"/>
      <c r="F31" s="58">
        <f>ROUND(D31*E31,2)</f>
        <v>0</v>
      </c>
    </row>
    <row r="32" spans="1:6" s="18" customFormat="1" ht="12.75">
      <c r="A32" s="570"/>
      <c r="B32" s="132"/>
      <c r="C32" s="522"/>
      <c r="D32" s="406"/>
      <c r="E32" s="571"/>
      <c r="F32" s="135"/>
    </row>
    <row r="33" spans="1:6" s="18" customFormat="1" ht="97.5" customHeight="1">
      <c r="A33" s="570">
        <f>A30+1</f>
        <v>8</v>
      </c>
      <c r="B33" s="132" t="s">
        <v>712</v>
      </c>
      <c r="C33" s="522"/>
      <c r="D33" s="572"/>
      <c r="E33" s="571"/>
      <c r="F33" s="406"/>
    </row>
    <row r="34" spans="1:6" s="18" customFormat="1" ht="24" customHeight="1">
      <c r="A34" s="570"/>
      <c r="B34" s="132" t="s">
        <v>327</v>
      </c>
      <c r="C34" s="522"/>
      <c r="D34" s="572"/>
      <c r="E34" s="571"/>
      <c r="F34" s="406"/>
    </row>
    <row r="35" spans="1:6" s="18" customFormat="1" ht="12.75">
      <c r="A35" s="570"/>
      <c r="B35" s="132"/>
      <c r="C35" s="522" t="s">
        <v>43</v>
      </c>
      <c r="D35" s="406">
        <v>200</v>
      </c>
      <c r="E35" s="571"/>
      <c r="F35" s="135">
        <f>ROUND(D35*E35,2)</f>
        <v>0</v>
      </c>
    </row>
    <row r="36" spans="1:6" s="18" customFormat="1" ht="12.75">
      <c r="A36" s="570"/>
      <c r="B36" s="137"/>
      <c r="C36" s="522"/>
      <c r="D36" s="406"/>
      <c r="E36" s="571"/>
      <c r="F36" s="406"/>
    </row>
    <row r="37" spans="1:6" s="18" customFormat="1" ht="132">
      <c r="A37" s="109">
        <f>A33+1</f>
        <v>9</v>
      </c>
      <c r="B37" s="304" t="s">
        <v>711</v>
      </c>
      <c r="C37" s="566"/>
      <c r="D37" s="74"/>
      <c r="E37" s="453"/>
      <c r="F37" s="103"/>
    </row>
    <row r="38" spans="1:6" s="18" customFormat="1" ht="12.75">
      <c r="A38" s="109"/>
      <c r="B38" s="304" t="s">
        <v>274</v>
      </c>
      <c r="C38" s="99" t="s">
        <v>43</v>
      </c>
      <c r="D38" s="103">
        <v>80</v>
      </c>
      <c r="E38" s="453"/>
      <c r="F38" s="58">
        <f>ROUND(D38*E38,2)</f>
        <v>0</v>
      </c>
    </row>
    <row r="39" spans="1:6" s="524" customFormat="1" ht="12.75">
      <c r="A39" s="109"/>
      <c r="B39" s="304" t="s">
        <v>275</v>
      </c>
      <c r="C39" s="99" t="s">
        <v>42</v>
      </c>
      <c r="D39" s="103">
        <v>5</v>
      </c>
      <c r="E39" s="453"/>
      <c r="F39" s="58">
        <f>ROUND(D39*E39,2)</f>
        <v>0</v>
      </c>
    </row>
    <row r="40" spans="1:6" s="18" customFormat="1" ht="12.75">
      <c r="A40" s="109"/>
      <c r="B40" s="304"/>
      <c r="C40" s="99"/>
      <c r="D40" s="103"/>
      <c r="E40" s="453"/>
      <c r="F40" s="58"/>
    </row>
    <row r="41" spans="1:6" s="18" customFormat="1" ht="123" customHeight="1">
      <c r="A41" s="109">
        <f>A37+1</f>
        <v>10</v>
      </c>
      <c r="B41" s="304" t="s">
        <v>544</v>
      </c>
      <c r="C41" s="566"/>
      <c r="D41" s="74"/>
      <c r="E41" s="453"/>
      <c r="F41" s="103"/>
    </row>
    <row r="42" spans="1:6" s="18" customFormat="1" ht="12.75">
      <c r="A42" s="109"/>
      <c r="B42" s="304" t="s">
        <v>274</v>
      </c>
      <c r="C42" s="99" t="s">
        <v>43</v>
      </c>
      <c r="D42" s="103">
        <v>3</v>
      </c>
      <c r="E42" s="453"/>
      <c r="F42" s="58">
        <f>ROUND(D42*E42,2)</f>
        <v>0</v>
      </c>
    </row>
    <row r="43" spans="1:6" s="18" customFormat="1" ht="12.75">
      <c r="A43" s="109"/>
      <c r="B43" s="304" t="s">
        <v>275</v>
      </c>
      <c r="C43" s="99" t="s">
        <v>42</v>
      </c>
      <c r="D43" s="103">
        <v>50</v>
      </c>
      <c r="E43" s="453"/>
      <c r="F43" s="58">
        <f>ROUND(D43*E43,2)</f>
        <v>0</v>
      </c>
    </row>
    <row r="44" spans="1:6" s="18" customFormat="1" ht="12.75">
      <c r="A44" s="109"/>
      <c r="B44" s="567"/>
      <c r="C44" s="99"/>
      <c r="D44" s="103"/>
      <c r="E44" s="453"/>
      <c r="F44" s="103"/>
    </row>
    <row r="45" spans="1:6" s="18" customFormat="1" ht="63" customHeight="1">
      <c r="A45" s="109">
        <f>A41+1</f>
        <v>11</v>
      </c>
      <c r="B45" s="304" t="s">
        <v>556</v>
      </c>
      <c r="C45" s="566"/>
      <c r="D45" s="74"/>
      <c r="E45" s="453"/>
      <c r="F45" s="103"/>
    </row>
    <row r="46" spans="1:6" s="18" customFormat="1" ht="12.75">
      <c r="A46" s="109"/>
      <c r="B46" s="304"/>
      <c r="C46" s="99" t="s">
        <v>43</v>
      </c>
      <c r="D46" s="103">
        <v>60</v>
      </c>
      <c r="E46" s="453"/>
      <c r="F46" s="58">
        <f>ROUND(D46*E46,2)</f>
        <v>0</v>
      </c>
    </row>
    <row r="47" spans="1:6" s="18" customFormat="1" ht="12.75">
      <c r="A47" s="109"/>
      <c r="B47" s="304"/>
      <c r="C47" s="99"/>
      <c r="D47" s="103"/>
      <c r="E47" s="453"/>
      <c r="F47" s="58"/>
    </row>
    <row r="48" spans="1:6" s="18" customFormat="1" ht="90" customHeight="1">
      <c r="A48" s="109">
        <f>A45+1</f>
        <v>12</v>
      </c>
      <c r="B48" s="304" t="s">
        <v>118</v>
      </c>
      <c r="C48" s="34"/>
      <c r="D48" s="103"/>
      <c r="E48" s="453"/>
      <c r="F48" s="103"/>
    </row>
    <row r="49" spans="1:218" s="18" customFormat="1" ht="12.75">
      <c r="A49" s="109"/>
      <c r="B49" s="569" t="s">
        <v>369</v>
      </c>
      <c r="C49" s="34" t="s">
        <v>117</v>
      </c>
      <c r="D49" s="103">
        <v>8000</v>
      </c>
      <c r="E49" s="453"/>
      <c r="F49" s="58">
        <f>ROUND(D49*E49,2)</f>
        <v>0</v>
      </c>
    </row>
    <row r="50" spans="1:218" s="18" customFormat="1" ht="12.75">
      <c r="A50" s="109"/>
      <c r="B50" s="569" t="s">
        <v>370</v>
      </c>
      <c r="C50" s="34" t="s">
        <v>117</v>
      </c>
      <c r="D50" s="103">
        <v>10000</v>
      </c>
      <c r="E50" s="453"/>
      <c r="F50" s="58">
        <f>ROUND(D50*E50,2)</f>
        <v>0</v>
      </c>
    </row>
    <row r="51" spans="1:218" s="18" customFormat="1" ht="12.75">
      <c r="A51" s="109"/>
      <c r="B51" s="569"/>
      <c r="C51" s="34"/>
      <c r="D51" s="103"/>
      <c r="E51" s="453"/>
      <c r="F51" s="58"/>
    </row>
    <row r="52" spans="1:218" ht="12.75">
      <c r="A52" s="109"/>
      <c r="D52" s="97"/>
      <c r="F52" s="529"/>
    </row>
    <row r="53" spans="1:218" ht="12.75">
      <c r="A53" s="144" t="str">
        <f>A1</f>
        <v>A 4.</v>
      </c>
      <c r="B53" s="105" t="s">
        <v>374</v>
      </c>
      <c r="C53" s="106"/>
      <c r="D53" s="107"/>
      <c r="E53" s="108"/>
      <c r="F53" s="69">
        <f>SUM(F8:F52)</f>
        <v>0</v>
      </c>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row>
    <row r="55" spans="1:218">
      <c r="D55" s="62"/>
    </row>
    <row r="56" spans="1:218">
      <c r="D56" s="62"/>
    </row>
  </sheetData>
  <sheetProtection algorithmName="SHA-512" hashValue="OP0htk9kcpkbogmHNKKk139F2oDDyZ1yE5ActULlsU9AuuGpS5MiAJnRVslbPdRt8iDH1KcHSeVV3TUpMS6/Gw==" saltValue="vGec6dAQixamF3j6nEuTkw==" spinCount="100000" sheet="1" objects="1" scenarios="1"/>
  <mergeCells count="1">
    <mergeCell ref="B3:G3"/>
  </mergeCells>
  <phoneticPr fontId="11" type="noConversion"/>
  <pageMargins left="0.70866141732283472" right="0.19685039370078741" top="0.86614173228346458" bottom="0.98425196850393704" header="0.39370078740157483" footer="0.31496062992125984"/>
  <pageSetup paperSize="9" orientation="portrait" horizontalDpi="4294967293" r:id="rId1"/>
  <headerFooter alignWithMargins="0">
    <oddHeader>&amp;L&amp;"-,Uobičajeno"&amp;K01+043INVESTITOR: HRVATSKI POVIJESNI MUZEJ
GRAĐEVINA: Palača Vojković-Oršić-Kulmer-Rauch, Matoševa 9, Zagreb&amp;R&amp;"-,Uobičajeno"&amp;K01+042PROJEKT OBNOVE KONSTRUKCIJE ZGRADE - Z.O.P. 01/22
T R O Š K O V N I K</oddHeader>
    <oddFooter>&amp;L&amp;"-,Uobičajeno"&amp;K01+044
Glavni projektant: Martina Vujasinović, mag. ind. aedif.
INTRADOS PROJEKT d.o.o., Zagreb, ožujak 2022.&amp;R&amp;"-,Uobičajeno"&amp;K01+044str.: A 4.&amp;P</oddFooter>
  </headerFooter>
  <rowBreaks count="2" manualBreakCount="2">
    <brk id="20" max="5" man="1"/>
    <brk id="3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A59"/>
  <sheetViews>
    <sheetView view="pageBreakPreview" zoomScaleNormal="100" zoomScaleSheetLayoutView="100" zoomScalePageLayoutView="85" workbookViewId="0">
      <selection activeCell="B14" sqref="B14"/>
    </sheetView>
  </sheetViews>
  <sheetFormatPr defaultColWidth="9" defaultRowHeight="12"/>
  <cols>
    <col min="1" max="1" width="8.28515625" style="18" customWidth="1"/>
    <col min="2" max="2" width="40.7109375" style="18" customWidth="1"/>
    <col min="3" max="3" width="8.28515625" style="31" customWidth="1"/>
    <col min="4" max="4" width="10.42578125" style="31" customWidth="1"/>
    <col min="5" max="5" width="12" style="18" customWidth="1"/>
    <col min="6" max="6" width="14.28515625" style="18" customWidth="1"/>
    <col min="7" max="16384" width="9" style="18"/>
  </cols>
  <sheetData>
    <row r="1" spans="1:6" ht="12.75">
      <c r="A1" s="147" t="s">
        <v>567</v>
      </c>
      <c r="B1" s="14" t="s">
        <v>184</v>
      </c>
      <c r="C1" s="15"/>
      <c r="D1" s="16"/>
      <c r="E1" s="381"/>
      <c r="F1" s="17"/>
    </row>
    <row r="2" spans="1:6" ht="12.75">
      <c r="A2" s="19"/>
      <c r="B2" s="20"/>
      <c r="C2" s="15"/>
      <c r="D2" s="16"/>
      <c r="E2" s="381"/>
      <c r="F2" s="17"/>
    </row>
    <row r="3" spans="1:6" ht="36" customHeight="1">
      <c r="A3" s="661" t="s">
        <v>344</v>
      </c>
      <c r="B3" s="661"/>
      <c r="C3" s="661"/>
      <c r="D3" s="661"/>
      <c r="E3" s="661"/>
      <c r="F3" s="661"/>
    </row>
    <row r="4" spans="1:6" s="22" customFormat="1">
      <c r="A4" s="21"/>
      <c r="B4" s="21"/>
      <c r="C4" s="21"/>
      <c r="D4" s="21"/>
      <c r="E4" s="301"/>
      <c r="F4" s="21"/>
    </row>
    <row r="5" spans="1:6" s="22" customFormat="1" ht="11.45" customHeight="1">
      <c r="A5" s="21" t="s">
        <v>355</v>
      </c>
      <c r="B5" s="21" t="s">
        <v>351</v>
      </c>
      <c r="C5" s="21" t="s">
        <v>356</v>
      </c>
      <c r="D5" s="23" t="s">
        <v>352</v>
      </c>
      <c r="E5" s="303" t="s">
        <v>353</v>
      </c>
      <c r="F5" s="23" t="s">
        <v>354</v>
      </c>
    </row>
    <row r="6" spans="1:6" ht="12.75">
      <c r="A6" s="19"/>
      <c r="B6" s="20"/>
      <c r="C6" s="15"/>
      <c r="D6" s="16"/>
      <c r="E6" s="381"/>
      <c r="F6" s="17"/>
    </row>
    <row r="7" spans="1:6" ht="194.25" customHeight="1">
      <c r="A7" s="504">
        <v>1</v>
      </c>
      <c r="B7" s="132" t="s">
        <v>803</v>
      </c>
      <c r="C7" s="25"/>
      <c r="D7" s="26"/>
      <c r="E7" s="26"/>
      <c r="F7" s="17"/>
    </row>
    <row r="8" spans="1:6" s="524" customFormat="1">
      <c r="A8" s="537"/>
      <c r="B8" s="304" t="s">
        <v>441</v>
      </c>
      <c r="C8" s="25" t="s">
        <v>43</v>
      </c>
      <c r="D8" s="348">
        <v>15.3</v>
      </c>
      <c r="E8" s="26"/>
      <c r="F8" s="17">
        <f>ROUND(D8*E8,2)</f>
        <v>0</v>
      </c>
    </row>
    <row r="9" spans="1:6" s="524" customFormat="1">
      <c r="A9" s="537"/>
      <c r="B9" s="304" t="s">
        <v>442</v>
      </c>
      <c r="C9" s="25" t="s">
        <v>117</v>
      </c>
      <c r="D9" s="348">
        <v>300</v>
      </c>
      <c r="E9" s="26"/>
      <c r="F9" s="17">
        <f>ROUND(D9*E9,2)</f>
        <v>0</v>
      </c>
    </row>
    <row r="10" spans="1:6" ht="12.75">
      <c r="A10" s="504"/>
      <c r="B10" s="20"/>
      <c r="C10" s="25"/>
      <c r="D10" s="348"/>
      <c r="E10" s="26"/>
      <c r="F10" s="17"/>
    </row>
    <row r="11" spans="1:6" ht="150.75" customHeight="1">
      <c r="A11" s="504">
        <f>A7+1</f>
        <v>2</v>
      </c>
      <c r="B11" s="304" t="s">
        <v>496</v>
      </c>
      <c r="C11" s="34"/>
      <c r="D11" s="348"/>
      <c r="E11" s="348"/>
      <c r="F11" s="58"/>
    </row>
    <row r="12" spans="1:6" s="524" customFormat="1">
      <c r="A12" s="537"/>
      <c r="B12" s="304"/>
      <c r="C12" s="34" t="s">
        <v>42</v>
      </c>
      <c r="D12" s="348">
        <v>1350</v>
      </c>
      <c r="E12" s="348"/>
      <c r="F12" s="58">
        <f>ROUND(D12*E12,2)</f>
        <v>0</v>
      </c>
    </row>
    <row r="13" spans="1:6" ht="12.75">
      <c r="A13" s="504"/>
      <c r="B13" s="20"/>
      <c r="C13" s="25"/>
      <c r="D13" s="348"/>
      <c r="E13" s="26"/>
      <c r="F13" s="17"/>
    </row>
    <row r="14" spans="1:6" ht="195" customHeight="1">
      <c r="A14" s="504">
        <f>A11+1</f>
        <v>3</v>
      </c>
      <c r="B14" s="304" t="s">
        <v>800</v>
      </c>
      <c r="C14" s="25"/>
      <c r="D14" s="348"/>
      <c r="E14" s="26"/>
      <c r="F14" s="17"/>
    </row>
    <row r="15" spans="1:6" s="524" customFormat="1">
      <c r="A15" s="537"/>
      <c r="B15" s="304"/>
      <c r="C15" s="34" t="s">
        <v>42</v>
      </c>
      <c r="D15" s="348">
        <v>1350</v>
      </c>
      <c r="E15" s="26"/>
      <c r="F15" s="17">
        <f>ROUND(D15*E15,2)</f>
        <v>0</v>
      </c>
    </row>
    <row r="16" spans="1:6" ht="12.75">
      <c r="A16" s="504"/>
      <c r="B16" s="20"/>
      <c r="C16" s="25"/>
      <c r="D16" s="348"/>
      <c r="E16" s="26"/>
      <c r="F16" s="17"/>
    </row>
    <row r="17" spans="1:6" s="524" customFormat="1" ht="135.75" customHeight="1">
      <c r="A17" s="504">
        <f>A14+1</f>
        <v>4</v>
      </c>
      <c r="B17" s="304" t="s">
        <v>726</v>
      </c>
      <c r="C17" s="25"/>
      <c r="D17" s="348"/>
      <c r="E17" s="26"/>
      <c r="F17" s="17"/>
    </row>
    <row r="18" spans="1:6" s="524" customFormat="1">
      <c r="A18" s="537"/>
      <c r="B18" s="304"/>
      <c r="C18" s="34" t="s">
        <v>42</v>
      </c>
      <c r="D18" s="348">
        <v>25</v>
      </c>
      <c r="E18" s="26"/>
      <c r="F18" s="17">
        <f>ROUND(D18*E18,2)</f>
        <v>0</v>
      </c>
    </row>
    <row r="19" spans="1:6" s="524" customFormat="1" ht="12.75">
      <c r="A19" s="504"/>
      <c r="B19" s="20"/>
      <c r="C19" s="25"/>
      <c r="D19" s="348"/>
      <c r="E19" s="26"/>
      <c r="F19" s="17"/>
    </row>
    <row r="20" spans="1:6" ht="144">
      <c r="A20" s="573">
        <f>A17+1</f>
        <v>5</v>
      </c>
      <c r="B20" s="304" t="s">
        <v>802</v>
      </c>
      <c r="C20" s="57"/>
      <c r="D20" s="47"/>
      <c r="E20" s="574"/>
      <c r="F20" s="58"/>
    </row>
    <row r="21" spans="1:6" ht="12.75">
      <c r="A21" s="573"/>
      <c r="B21" s="304" t="s">
        <v>441</v>
      </c>
      <c r="C21" s="34" t="s">
        <v>43</v>
      </c>
      <c r="D21" s="348">
        <v>1</v>
      </c>
      <c r="E21" s="348"/>
      <c r="F21" s="58">
        <f>ROUND(D21*E21,2)</f>
        <v>0</v>
      </c>
    </row>
    <row r="22" spans="1:6" s="524" customFormat="1" ht="12.75">
      <c r="A22" s="573"/>
      <c r="B22" s="304" t="s">
        <v>713</v>
      </c>
      <c r="C22" s="34" t="s">
        <v>117</v>
      </c>
      <c r="D22" s="348">
        <v>50</v>
      </c>
      <c r="E22" s="348"/>
      <c r="F22" s="58">
        <f>ROUND(D22*E22,2)</f>
        <v>0</v>
      </c>
    </row>
    <row r="23" spans="1:6" ht="12.75">
      <c r="A23" s="504"/>
      <c r="B23" s="27"/>
      <c r="C23" s="25"/>
      <c r="D23" s="348"/>
      <c r="E23" s="26"/>
      <c r="F23" s="17"/>
    </row>
    <row r="24" spans="1:6" ht="90" customHeight="1">
      <c r="A24" s="504">
        <f>A20+1</f>
        <v>6</v>
      </c>
      <c r="B24" s="36" t="s">
        <v>522</v>
      </c>
      <c r="C24" s="25"/>
      <c r="D24" s="348"/>
      <c r="E24" s="26"/>
      <c r="F24" s="17"/>
    </row>
    <row r="25" spans="1:6" ht="12.75">
      <c r="A25" s="504"/>
      <c r="B25" s="36"/>
      <c r="C25" s="25" t="s">
        <v>27</v>
      </c>
      <c r="D25" s="348">
        <v>40</v>
      </c>
      <c r="E25" s="26"/>
      <c r="F25" s="17">
        <f>ROUND(D25*E25,2)</f>
        <v>0</v>
      </c>
    </row>
    <row r="26" spans="1:6" ht="15">
      <c r="A26" s="504"/>
      <c r="B26" s="29"/>
      <c r="C26" s="25"/>
      <c r="D26" s="348"/>
      <c r="E26" s="26"/>
      <c r="F26" s="17"/>
    </row>
    <row r="27" spans="1:6" ht="111.75" customHeight="1">
      <c r="A27" s="504">
        <f>A24+1</f>
        <v>7</v>
      </c>
      <c r="B27" s="36" t="s">
        <v>521</v>
      </c>
      <c r="C27" s="25"/>
      <c r="D27" s="348"/>
      <c r="E27" s="26"/>
      <c r="F27" s="17"/>
    </row>
    <row r="28" spans="1:6" ht="12.75">
      <c r="A28" s="504"/>
      <c r="B28" s="36" t="s">
        <v>361</v>
      </c>
      <c r="C28" s="25" t="s">
        <v>43</v>
      </c>
      <c r="D28" s="348">
        <v>1</v>
      </c>
      <c r="E28" s="26"/>
      <c r="F28" s="17">
        <f>ROUND(D28*E28,2)</f>
        <v>0</v>
      </c>
    </row>
    <row r="29" spans="1:6" ht="12.75">
      <c r="A29" s="504"/>
      <c r="B29" s="36" t="s">
        <v>362</v>
      </c>
      <c r="C29" s="25" t="s">
        <v>42</v>
      </c>
      <c r="D29" s="348">
        <v>20</v>
      </c>
      <c r="E29" s="26"/>
      <c r="F29" s="17">
        <f>ROUND(D29*E29,2)</f>
        <v>0</v>
      </c>
    </row>
    <row r="30" spans="1:6" ht="15">
      <c r="A30" s="504"/>
      <c r="B30" s="29"/>
      <c r="C30" s="25"/>
      <c r="D30" s="348"/>
      <c r="E30" s="26"/>
      <c r="F30" s="17"/>
    </row>
    <row r="31" spans="1:6" ht="136.5" customHeight="1">
      <c r="A31" s="504">
        <f>A27+1</f>
        <v>8</v>
      </c>
      <c r="B31" s="36" t="s">
        <v>804</v>
      </c>
      <c r="C31" s="25"/>
      <c r="D31" s="348"/>
      <c r="E31" s="26"/>
      <c r="F31" s="17"/>
    </row>
    <row r="32" spans="1:6" ht="12.75">
      <c r="A32" s="504"/>
      <c r="B32" s="36" t="s">
        <v>361</v>
      </c>
      <c r="C32" s="25" t="s">
        <v>43</v>
      </c>
      <c r="D32" s="348">
        <v>2</v>
      </c>
      <c r="E32" s="26"/>
      <c r="F32" s="17">
        <f>ROUND(D32*E32,2)</f>
        <v>0</v>
      </c>
    </row>
    <row r="33" spans="1:235" ht="12.75">
      <c r="A33" s="504"/>
      <c r="B33" s="36" t="s">
        <v>445</v>
      </c>
      <c r="C33" s="25" t="s">
        <v>42</v>
      </c>
      <c r="D33" s="348">
        <v>420</v>
      </c>
      <c r="E33" s="26"/>
      <c r="F33" s="17">
        <f>ROUND(D33*E33,2)</f>
        <v>0</v>
      </c>
    </row>
    <row r="34" spans="1:235" ht="15">
      <c r="A34" s="504"/>
      <c r="B34" s="29"/>
      <c r="C34" s="25"/>
      <c r="D34" s="348"/>
      <c r="E34" s="26"/>
      <c r="F34" s="17"/>
    </row>
    <row r="35" spans="1:235" s="524" customFormat="1" ht="122.25" customHeight="1">
      <c r="A35" s="504">
        <f>A31+1</f>
        <v>9</v>
      </c>
      <c r="B35" s="528" t="s">
        <v>801</v>
      </c>
      <c r="C35" s="25"/>
      <c r="D35" s="348"/>
      <c r="E35" s="26"/>
      <c r="F35" s="17"/>
    </row>
    <row r="36" spans="1:235" s="524" customFormat="1" ht="12.75">
      <c r="A36" s="504"/>
      <c r="B36" s="528"/>
      <c r="C36" s="25" t="s">
        <v>43</v>
      </c>
      <c r="D36" s="348">
        <v>3</v>
      </c>
      <c r="E36" s="26"/>
      <c r="F36" s="17">
        <f>ROUND(D36*E36,2)</f>
        <v>0</v>
      </c>
    </row>
    <row r="37" spans="1:235" s="524" customFormat="1" ht="15">
      <c r="A37" s="504"/>
      <c r="B37" s="29"/>
      <c r="C37" s="25"/>
      <c r="D37" s="348"/>
      <c r="E37" s="26"/>
      <c r="F37" s="17"/>
    </row>
    <row r="38" spans="1:235" s="33" customFormat="1" ht="12.75">
      <c r="A38" s="504"/>
      <c r="B38" s="30" t="s">
        <v>193</v>
      </c>
      <c r="C38" s="31"/>
      <c r="D38" s="521"/>
      <c r="E38" s="454"/>
      <c r="F38" s="32"/>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row>
    <row r="39" spans="1:235" ht="12.75">
      <c r="A39" s="504"/>
      <c r="D39" s="521"/>
      <c r="E39" s="454"/>
      <c r="F39" s="32"/>
    </row>
    <row r="40" spans="1:235" ht="363.75" customHeight="1">
      <c r="A40" s="504">
        <f>A35+1</f>
        <v>10</v>
      </c>
      <c r="B40" s="24" t="s">
        <v>495</v>
      </c>
      <c r="C40" s="34"/>
      <c r="D40" s="35"/>
      <c r="E40" s="455"/>
      <c r="F40" s="36"/>
    </row>
    <row r="41" spans="1:235" ht="12.75">
      <c r="A41" s="504"/>
      <c r="B41" s="24"/>
      <c r="C41" s="34" t="s">
        <v>42</v>
      </c>
      <c r="D41" s="35">
        <v>2500</v>
      </c>
      <c r="E41" s="527"/>
      <c r="F41" s="28">
        <f>ROUND(D41*E41,2)</f>
        <v>0</v>
      </c>
    </row>
    <row r="42" spans="1:235" ht="12.75">
      <c r="A42" s="504"/>
      <c r="B42" s="24"/>
      <c r="C42" s="34"/>
      <c r="D42" s="35"/>
      <c r="E42" s="527"/>
      <c r="F42" s="28"/>
    </row>
    <row r="43" spans="1:235" s="524" customFormat="1" ht="144">
      <c r="A43" s="504">
        <f>A40+1</f>
        <v>11</v>
      </c>
      <c r="B43" s="304" t="s">
        <v>655</v>
      </c>
      <c r="C43" s="34"/>
      <c r="D43" s="527"/>
      <c r="E43" s="527"/>
      <c r="F43" s="526"/>
    </row>
    <row r="44" spans="1:235" s="524" customFormat="1" ht="12.75">
      <c r="A44" s="504"/>
      <c r="B44" s="304"/>
      <c r="C44" s="34" t="s">
        <v>43</v>
      </c>
      <c r="D44" s="527">
        <v>900</v>
      </c>
      <c r="E44" s="527"/>
      <c r="F44" s="526">
        <f>ROUND(D44*E44,2)</f>
        <v>0</v>
      </c>
    </row>
    <row r="45" spans="1:235" s="524" customFormat="1" ht="12.75">
      <c r="A45" s="504"/>
      <c r="B45" s="304"/>
      <c r="C45" s="34"/>
      <c r="D45" s="527"/>
      <c r="E45" s="527"/>
      <c r="F45" s="526"/>
    </row>
    <row r="46" spans="1:235" s="33" customFormat="1" ht="12.75">
      <c r="A46" s="504"/>
      <c r="B46" s="30" t="s">
        <v>360</v>
      </c>
      <c r="C46" s="31"/>
      <c r="D46" s="521"/>
      <c r="E46" s="454"/>
      <c r="F46" s="32"/>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row>
    <row r="47" spans="1:235" ht="12.75">
      <c r="A47" s="504"/>
      <c r="D47" s="521"/>
      <c r="E47" s="454"/>
      <c r="F47" s="32"/>
    </row>
    <row r="48" spans="1:235" ht="75" customHeight="1">
      <c r="A48" s="504">
        <f>A43+1</f>
        <v>12</v>
      </c>
      <c r="B48" s="24" t="s">
        <v>366</v>
      </c>
      <c r="C48" s="34"/>
      <c r="D48" s="35"/>
      <c r="E48" s="455"/>
      <c r="F48" s="36"/>
    </row>
    <row r="49" spans="1:235" ht="12.75">
      <c r="A49" s="504"/>
      <c r="B49" s="24"/>
      <c r="C49" s="34" t="s">
        <v>44</v>
      </c>
      <c r="D49" s="35">
        <v>10</v>
      </c>
      <c r="E49" s="527"/>
      <c r="F49" s="28">
        <f>ROUND(D49*E49,2)</f>
        <v>0</v>
      </c>
    </row>
    <row r="50" spans="1:235" ht="12.75">
      <c r="A50" s="504"/>
      <c r="B50" s="304"/>
      <c r="C50" s="34"/>
      <c r="D50" s="35"/>
      <c r="E50" s="527"/>
      <c r="F50" s="28"/>
    </row>
    <row r="51" spans="1:235" s="524" customFormat="1" ht="120.75" customHeight="1">
      <c r="A51" s="504">
        <f>A48+1</f>
        <v>13</v>
      </c>
      <c r="B51" s="304" t="s">
        <v>805</v>
      </c>
      <c r="C51" s="34"/>
      <c r="D51" s="527"/>
      <c r="E51" s="455"/>
      <c r="F51" s="528"/>
    </row>
    <row r="52" spans="1:235" s="524" customFormat="1" ht="12.75">
      <c r="A52" s="504"/>
      <c r="B52" s="304"/>
      <c r="C52" s="34" t="s">
        <v>43</v>
      </c>
      <c r="D52" s="527">
        <v>1</v>
      </c>
      <c r="E52" s="527"/>
      <c r="F52" s="526">
        <f>ROUND(D52*E52,2)</f>
        <v>0</v>
      </c>
    </row>
    <row r="53" spans="1:235" s="524" customFormat="1" ht="12.75">
      <c r="A53" s="504"/>
      <c r="B53" s="304"/>
      <c r="C53" s="34"/>
      <c r="D53" s="527"/>
      <c r="E53" s="527"/>
      <c r="F53" s="526"/>
    </row>
    <row r="54" spans="1:235">
      <c r="A54" s="36"/>
      <c r="B54" s="36"/>
      <c r="C54" s="25"/>
      <c r="D54" s="38"/>
      <c r="E54" s="455"/>
      <c r="F54" s="36"/>
    </row>
    <row r="55" spans="1:235" ht="12.75">
      <c r="A55" s="148" t="s">
        <v>567</v>
      </c>
      <c r="B55" s="39" t="s">
        <v>192</v>
      </c>
      <c r="C55" s="40"/>
      <c r="D55" s="37"/>
      <c r="E55" s="382"/>
      <c r="F55" s="41">
        <f>SUM(F7:F52)</f>
        <v>0</v>
      </c>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row>
    <row r="56" spans="1:235">
      <c r="E56" s="42"/>
      <c r="F56" s="42"/>
    </row>
    <row r="57" spans="1:235">
      <c r="E57" s="26"/>
      <c r="F57" s="42"/>
    </row>
    <row r="58" spans="1:235">
      <c r="E58" s="26"/>
      <c r="F58" s="42"/>
    </row>
    <row r="59" spans="1:235" ht="12.75">
      <c r="B59" s="43"/>
    </row>
  </sheetData>
  <sheetProtection algorithmName="SHA-512" hashValue="N1qgMpVSwk7bLpHUzqMkVFNNQ3XV/l3+8C7zuU5W9CDGZHwoq6vVbcaFYolmJ/SrgssDhqSSFBmTdcYQjdoQDQ==" saltValue="+0jpVvSimiBMZkBQ1CEijQ==" spinCount="100000" sheet="1" objects="1" scenarios="1"/>
  <mergeCells count="1">
    <mergeCell ref="A3:F3"/>
  </mergeCells>
  <pageMargins left="0.70866141732283472" right="0.70866141732283472" top="0.78740157480314965" bottom="0.74803149606299213" header="0.31496062992125984" footer="0.31496062992125984"/>
  <pageSetup paperSize="9" orientation="portrait" r:id="rId1"/>
  <headerFooter>
    <oddHeader>&amp;L&amp;"-,Uobičajeno"&amp;K01+044INVESTITOR: HRVATSKI POVIJESNI MUZEJ
GRAĐEVINA: Palača Vojković-Oršić-Kulmer-Rauch, Matoševa 9, Zagreb&amp;R&amp;"-,Uobičajeno"&amp;K01+045PROJEKT OBNOVE KONSTRUKCIJE ZGRADE - Z.O.P. 01/22
T R O Š K O V N I K</oddHeader>
    <oddFooter>&amp;L&amp;"-,Uobičajeno"&amp;K01+045
Glavni projektant: Martina Vujasinović, mag. ind. aedif.
INTRADOS PROJEKT d.o.o., Zagreb, ožujak 2022.&amp;R&amp;"-,Uobičajeno"&amp;K01+045str.: A 5.&amp;P</oddFooter>
  </headerFooter>
  <rowBreaks count="3" manualBreakCount="3">
    <brk id="15" max="5" man="1"/>
    <brk id="29" max="5" man="1"/>
    <brk id="4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9"/>
  <sheetViews>
    <sheetView view="pageBreakPreview" topLeftCell="A89" zoomScaleNormal="100" zoomScaleSheetLayoutView="100" zoomScalePageLayoutView="85" workbookViewId="0">
      <selection activeCell="B7" sqref="B7"/>
    </sheetView>
  </sheetViews>
  <sheetFormatPr defaultColWidth="9" defaultRowHeight="12"/>
  <cols>
    <col min="1" max="1" width="7.5703125" style="119" customWidth="1"/>
    <col min="2" max="2" width="40.7109375" style="119" customWidth="1"/>
    <col min="3" max="3" width="7.28515625" style="402" bestFit="1" customWidth="1"/>
    <col min="4" max="4" width="8.5703125" style="122" bestFit="1" customWidth="1"/>
    <col min="5" max="5" width="12" style="387" customWidth="1"/>
    <col min="6" max="6" width="15" style="387" customWidth="1"/>
    <col min="7" max="16384" width="9" style="119"/>
  </cols>
  <sheetData>
    <row r="1" spans="1:8" ht="12.75">
      <c r="A1" s="388" t="s">
        <v>568</v>
      </c>
      <c r="B1" s="389" t="s">
        <v>30</v>
      </c>
      <c r="C1" s="123"/>
      <c r="D1" s="123"/>
      <c r="E1" s="123"/>
      <c r="F1" s="123"/>
    </row>
    <row r="3" spans="1:8" ht="27.6" customHeight="1">
      <c r="A3" s="168"/>
      <c r="B3" s="657" t="s">
        <v>382</v>
      </c>
      <c r="C3" s="657"/>
      <c r="D3" s="657"/>
      <c r="E3" s="657"/>
      <c r="F3" s="657"/>
    </row>
    <row r="4" spans="1:8" s="123" customFormat="1">
      <c r="B4" s="124"/>
      <c r="C4" s="124"/>
      <c r="D4" s="124"/>
      <c r="E4" s="124"/>
      <c r="F4" s="124"/>
    </row>
    <row r="5" spans="1:8" s="123" customFormat="1" ht="11.45" customHeight="1">
      <c r="A5" s="125" t="s">
        <v>380</v>
      </c>
      <c r="B5" s="124" t="s">
        <v>351</v>
      </c>
      <c r="C5" s="124" t="s">
        <v>356</v>
      </c>
      <c r="D5" s="126" t="s">
        <v>352</v>
      </c>
      <c r="E5" s="126" t="s">
        <v>353</v>
      </c>
      <c r="F5" s="126" t="s">
        <v>354</v>
      </c>
    </row>
    <row r="6" spans="1:8">
      <c r="A6" s="123"/>
      <c r="B6" s="390"/>
      <c r="C6" s="391"/>
      <c r="D6" s="392"/>
      <c r="E6" s="383"/>
      <c r="F6" s="383"/>
    </row>
    <row r="7" spans="1:8" ht="77.25" customHeight="1">
      <c r="A7" s="505">
        <f>1</f>
        <v>1</v>
      </c>
      <c r="B7" s="310" t="s">
        <v>857</v>
      </c>
      <c r="C7" s="533"/>
      <c r="D7" s="393"/>
      <c r="E7" s="136"/>
      <c r="F7" s="136"/>
    </row>
    <row r="8" spans="1:8" ht="12.75">
      <c r="A8" s="505"/>
      <c r="B8" s="132"/>
      <c r="C8" s="140" t="s">
        <v>27</v>
      </c>
      <c r="D8" s="393">
        <v>6</v>
      </c>
      <c r="E8" s="136"/>
      <c r="F8" s="129">
        <f>ROUND(D8*E8,2)</f>
        <v>0</v>
      </c>
      <c r="G8" s="123"/>
      <c r="H8" s="123"/>
    </row>
    <row r="9" spans="1:8" ht="12.75" customHeight="1">
      <c r="A9" s="505"/>
      <c r="B9" s="132"/>
      <c r="C9" s="140"/>
      <c r="D9" s="393"/>
      <c r="E9" s="136"/>
      <c r="F9" s="129"/>
      <c r="G9" s="123"/>
      <c r="H9" s="123"/>
    </row>
    <row r="10" spans="1:8" ht="90" customHeight="1">
      <c r="A10" s="505">
        <f>A7+1</f>
        <v>2</v>
      </c>
      <c r="B10" s="310" t="s">
        <v>714</v>
      </c>
      <c r="C10" s="140"/>
      <c r="D10" s="393"/>
      <c r="E10" s="136"/>
      <c r="F10" s="129"/>
      <c r="G10" s="123"/>
      <c r="H10" s="123"/>
    </row>
    <row r="11" spans="1:8" ht="12.75" customHeight="1">
      <c r="A11" s="505"/>
      <c r="B11" s="132"/>
      <c r="C11" s="310" t="s">
        <v>43</v>
      </c>
      <c r="D11" s="152">
        <v>10</v>
      </c>
      <c r="E11" s="136"/>
      <c r="F11" s="129">
        <f>ROUND(D11*E11,2)</f>
        <v>0</v>
      </c>
      <c r="G11" s="123"/>
      <c r="H11" s="123"/>
    </row>
    <row r="12" spans="1:8" ht="12.75">
      <c r="A12" s="505"/>
      <c r="B12" s="132"/>
      <c r="C12" s="140"/>
      <c r="D12" s="393"/>
      <c r="E12" s="136"/>
      <c r="F12" s="129"/>
      <c r="G12" s="123"/>
      <c r="H12" s="123"/>
    </row>
    <row r="13" spans="1:8" ht="102.75" customHeight="1">
      <c r="A13" s="505">
        <f>A10+1</f>
        <v>3</v>
      </c>
      <c r="B13" s="310" t="s">
        <v>418</v>
      </c>
      <c r="C13" s="140"/>
      <c r="D13" s="393"/>
      <c r="E13" s="136"/>
      <c r="F13" s="129"/>
      <c r="G13" s="123"/>
      <c r="H13" s="123"/>
    </row>
    <row r="14" spans="1:8" ht="12.75" customHeight="1">
      <c r="A14" s="505"/>
      <c r="B14" s="132"/>
      <c r="C14" s="310" t="s">
        <v>43</v>
      </c>
      <c r="D14" s="393">
        <v>8</v>
      </c>
      <c r="E14" s="136"/>
      <c r="F14" s="129">
        <f>ROUND(D14*E14,2)</f>
        <v>0</v>
      </c>
      <c r="G14" s="123"/>
      <c r="H14" s="123"/>
    </row>
    <row r="15" spans="1:8" ht="12.75">
      <c r="A15" s="505"/>
      <c r="B15" s="132"/>
      <c r="C15" s="140"/>
      <c r="D15" s="393"/>
      <c r="E15" s="136"/>
      <c r="F15" s="129"/>
      <c r="G15" s="123"/>
      <c r="H15" s="123"/>
    </row>
    <row r="16" spans="1:8" ht="115.5" customHeight="1">
      <c r="A16" s="505">
        <f>A13+1</f>
        <v>4</v>
      </c>
      <c r="B16" s="310" t="s">
        <v>557</v>
      </c>
      <c r="C16" s="140"/>
      <c r="D16" s="393"/>
      <c r="E16" s="136"/>
      <c r="F16" s="129"/>
      <c r="G16" s="123"/>
      <c r="H16" s="123"/>
    </row>
    <row r="17" spans="1:8" ht="12.75" customHeight="1">
      <c r="A17" s="538"/>
      <c r="B17" s="132"/>
      <c r="C17" s="310" t="s">
        <v>43</v>
      </c>
      <c r="D17" s="393">
        <v>4</v>
      </c>
      <c r="E17" s="136"/>
      <c r="F17" s="129">
        <f>ROUND(D17*E17,2)</f>
        <v>0</v>
      </c>
      <c r="G17" s="123"/>
      <c r="H17" s="123"/>
    </row>
    <row r="18" spans="1:8">
      <c r="A18" s="538"/>
      <c r="B18" s="132"/>
      <c r="C18" s="140"/>
      <c r="D18" s="393"/>
      <c r="E18" s="136"/>
      <c r="F18" s="129"/>
      <c r="G18" s="123"/>
      <c r="H18" s="123"/>
    </row>
    <row r="19" spans="1:8" ht="147" customHeight="1">
      <c r="A19" s="505">
        <f>A16+1</f>
        <v>5</v>
      </c>
      <c r="B19" s="310" t="s">
        <v>858</v>
      </c>
      <c r="C19" s="522"/>
      <c r="D19" s="135"/>
      <c r="E19" s="396"/>
      <c r="F19" s="406"/>
    </row>
    <row r="20" spans="1:8">
      <c r="A20" s="538"/>
      <c r="B20" s="132"/>
      <c r="C20" s="310" t="s">
        <v>43</v>
      </c>
      <c r="D20" s="136">
        <v>9</v>
      </c>
      <c r="E20" s="136"/>
      <c r="F20" s="129">
        <f>ROUND(D20*E20,2)</f>
        <v>0</v>
      </c>
    </row>
    <row r="21" spans="1:8" s="331" customFormat="1">
      <c r="A21" s="538"/>
      <c r="B21" s="349"/>
      <c r="C21" s="523"/>
      <c r="D21" s="396"/>
      <c r="E21" s="396"/>
      <c r="F21" s="396"/>
    </row>
    <row r="22" spans="1:8" ht="36">
      <c r="A22" s="505">
        <f>A19+1</f>
        <v>6</v>
      </c>
      <c r="B22" s="132" t="s">
        <v>715</v>
      </c>
      <c r="C22" s="612"/>
      <c r="D22" s="129"/>
      <c r="E22" s="136"/>
      <c r="F22" s="611"/>
      <c r="G22" s="533"/>
    </row>
    <row r="23" spans="1:8">
      <c r="A23" s="538"/>
      <c r="B23" s="132" t="s">
        <v>555</v>
      </c>
      <c r="C23" s="140" t="s">
        <v>44</v>
      </c>
      <c r="D23" s="136">
        <v>5</v>
      </c>
      <c r="E23" s="136"/>
      <c r="F23" s="129">
        <f>ROUND(D23*E23,2)</f>
        <v>0</v>
      </c>
      <c r="G23" s="533"/>
      <c r="H23" s="533"/>
    </row>
    <row r="24" spans="1:8">
      <c r="A24" s="538"/>
      <c r="B24" s="132" t="s">
        <v>191</v>
      </c>
      <c r="C24" s="140" t="s">
        <v>27</v>
      </c>
      <c r="D24" s="136">
        <v>5</v>
      </c>
      <c r="E24" s="136"/>
      <c r="F24" s="129">
        <f>ROUND(D24*E24,2)</f>
        <v>0</v>
      </c>
      <c r="G24" s="533"/>
      <c r="H24" s="533"/>
    </row>
    <row r="25" spans="1:8">
      <c r="A25" s="538"/>
      <c r="B25" s="390"/>
      <c r="C25" s="397"/>
      <c r="D25" s="136"/>
      <c r="E25" s="136"/>
      <c r="F25" s="136"/>
      <c r="G25" s="533"/>
      <c r="H25" s="533"/>
    </row>
    <row r="26" spans="1:8" ht="62.25" customHeight="1">
      <c r="A26" s="505">
        <f>A22+1</f>
        <v>7</v>
      </c>
      <c r="B26" s="132" t="s">
        <v>717</v>
      </c>
      <c r="C26" s="140"/>
      <c r="D26" s="136"/>
      <c r="E26" s="136"/>
      <c r="F26" s="136"/>
    </row>
    <row r="27" spans="1:8">
      <c r="A27" s="538"/>
      <c r="B27" s="398"/>
      <c r="C27" s="140" t="s">
        <v>43</v>
      </c>
      <c r="D27" s="393">
        <v>15</v>
      </c>
      <c r="E27" s="136"/>
      <c r="F27" s="129">
        <f>ROUND(D27*E27,2)</f>
        <v>0</v>
      </c>
    </row>
    <row r="28" spans="1:8" s="544" customFormat="1" ht="11.25">
      <c r="A28" s="539"/>
      <c r="B28" s="540"/>
      <c r="C28" s="541"/>
      <c r="D28" s="542"/>
      <c r="E28" s="543"/>
      <c r="F28" s="543"/>
    </row>
    <row r="29" spans="1:8" s="544" customFormat="1" ht="87.75" customHeight="1">
      <c r="A29" s="505">
        <f>A26+1</f>
        <v>8</v>
      </c>
      <c r="B29" s="132" t="s">
        <v>716</v>
      </c>
      <c r="C29" s="140"/>
      <c r="D29" s="136"/>
      <c r="E29" s="136"/>
      <c r="F29" s="136"/>
    </row>
    <row r="30" spans="1:8" s="544" customFormat="1">
      <c r="A30" s="538"/>
      <c r="B30" s="398"/>
      <c r="C30" s="140" t="s">
        <v>42</v>
      </c>
      <c r="D30" s="393">
        <v>200</v>
      </c>
      <c r="E30" s="136"/>
      <c r="F30" s="129">
        <f>ROUND(D30*E30,2)</f>
        <v>0</v>
      </c>
    </row>
    <row r="31" spans="1:8" s="544" customFormat="1" ht="11.25">
      <c r="A31" s="539"/>
      <c r="B31" s="540"/>
      <c r="C31" s="541"/>
      <c r="D31" s="542"/>
      <c r="E31" s="543"/>
      <c r="F31" s="543"/>
    </row>
    <row r="32" spans="1:8" ht="87.75" customHeight="1">
      <c r="A32" s="505">
        <f>A29+1</f>
        <v>9</v>
      </c>
      <c r="B32" s="132" t="s">
        <v>809</v>
      </c>
      <c r="C32" s="140"/>
      <c r="D32" s="129"/>
      <c r="E32" s="136"/>
      <c r="F32" s="136"/>
    </row>
    <row r="33" spans="1:6" ht="12.75">
      <c r="A33" s="505"/>
      <c r="B33" s="528"/>
      <c r="C33" s="140" t="s">
        <v>42</v>
      </c>
      <c r="D33" s="129">
        <v>8</v>
      </c>
      <c r="E33" s="136"/>
      <c r="F33" s="129">
        <f>ROUND(D33*E33,2)</f>
        <v>0</v>
      </c>
    </row>
    <row r="34" spans="1:6" ht="12.75">
      <c r="A34" s="505"/>
      <c r="B34" s="132"/>
      <c r="C34" s="140"/>
      <c r="D34" s="129"/>
      <c r="E34" s="136"/>
      <c r="F34" s="129"/>
    </row>
    <row r="35" spans="1:6" ht="76.5" customHeight="1">
      <c r="A35" s="505">
        <f>A32+1</f>
        <v>10</v>
      </c>
      <c r="B35" s="132" t="s">
        <v>194</v>
      </c>
      <c r="C35" s="140"/>
      <c r="D35" s="129"/>
      <c r="E35" s="136"/>
      <c r="F35" s="136"/>
    </row>
    <row r="36" spans="1:6">
      <c r="A36" s="538"/>
      <c r="B36" s="132" t="s">
        <v>329</v>
      </c>
      <c r="C36" s="140" t="s">
        <v>44</v>
      </c>
      <c r="D36" s="526">
        <v>20</v>
      </c>
      <c r="E36" s="136"/>
      <c r="F36" s="129">
        <f>ROUND(D36*E36,2)</f>
        <v>0</v>
      </c>
    </row>
    <row r="37" spans="1:6">
      <c r="A37" s="538"/>
      <c r="B37" s="132" t="s">
        <v>330</v>
      </c>
      <c r="C37" s="140" t="s">
        <v>44</v>
      </c>
      <c r="D37" s="526">
        <v>5</v>
      </c>
      <c r="E37" s="136"/>
      <c r="F37" s="129">
        <f>ROUND(D37*E37,2)</f>
        <v>0</v>
      </c>
    </row>
    <row r="38" spans="1:6">
      <c r="A38" s="538"/>
      <c r="B38" s="132" t="s">
        <v>331</v>
      </c>
      <c r="C38" s="140" t="s">
        <v>27</v>
      </c>
      <c r="D38" s="526">
        <v>400</v>
      </c>
      <c r="E38" s="136"/>
      <c r="F38" s="129">
        <f>ROUND(D38*E38,2)</f>
        <v>0</v>
      </c>
    </row>
    <row r="39" spans="1:6" ht="12.75">
      <c r="A39" s="505"/>
      <c r="B39" s="132"/>
      <c r="C39" s="140"/>
      <c r="D39" s="129"/>
      <c r="E39" s="136"/>
      <c r="F39" s="129"/>
    </row>
    <row r="40" spans="1:6" s="306" customFormat="1" ht="36">
      <c r="A40" s="505">
        <f>A35+1</f>
        <v>11</v>
      </c>
      <c r="B40" s="304" t="s">
        <v>610</v>
      </c>
      <c r="C40" s="61"/>
      <c r="D40" s="305"/>
      <c r="E40" s="450"/>
      <c r="F40" s="35"/>
    </row>
    <row r="41" spans="1:6">
      <c r="A41" s="518"/>
      <c r="B41" s="123" t="s">
        <v>603</v>
      </c>
      <c r="C41" s="409" t="s">
        <v>44</v>
      </c>
      <c r="D41" s="152">
        <v>2</v>
      </c>
      <c r="E41" s="519"/>
      <c r="F41" s="305">
        <f t="shared" ref="F41:F43" si="0">ROUND(D41*E41,2)</f>
        <v>0</v>
      </c>
    </row>
    <row r="42" spans="1:6">
      <c r="A42" s="518"/>
      <c r="B42" s="123" t="s">
        <v>604</v>
      </c>
      <c r="C42" s="409" t="s">
        <v>44</v>
      </c>
      <c r="D42" s="152">
        <v>4</v>
      </c>
      <c r="E42" s="519"/>
      <c r="F42" s="305">
        <f t="shared" si="0"/>
        <v>0</v>
      </c>
    </row>
    <row r="43" spans="1:6">
      <c r="A43" s="520"/>
      <c r="B43" s="123" t="s">
        <v>605</v>
      </c>
      <c r="C43" s="409" t="s">
        <v>44</v>
      </c>
      <c r="D43" s="152">
        <v>10</v>
      </c>
      <c r="E43" s="519"/>
      <c r="F43" s="305">
        <f t="shared" si="0"/>
        <v>0</v>
      </c>
    </row>
    <row r="44" spans="1:6" s="306" customFormat="1" ht="12.75">
      <c r="A44" s="82"/>
      <c r="B44" s="517"/>
      <c r="C44" s="61"/>
      <c r="D44" s="305"/>
      <c r="E44" s="450"/>
      <c r="F44" s="35"/>
    </row>
    <row r="45" spans="1:6" ht="51" customHeight="1">
      <c r="A45" s="505">
        <f>A40+1</f>
        <v>12</v>
      </c>
      <c r="B45" s="132" t="s">
        <v>440</v>
      </c>
      <c r="C45" s="140"/>
      <c r="D45" s="129"/>
      <c r="E45" s="136"/>
      <c r="F45" s="136"/>
    </row>
    <row r="46" spans="1:6" ht="12.75">
      <c r="A46" s="505"/>
      <c r="B46" s="132"/>
      <c r="C46" s="140" t="s">
        <v>42</v>
      </c>
      <c r="D46" s="129">
        <v>200</v>
      </c>
      <c r="E46" s="136"/>
      <c r="F46" s="129">
        <f>ROUND(D46*E46,2)</f>
        <v>0</v>
      </c>
    </row>
    <row r="47" spans="1:6" ht="12.75">
      <c r="A47" s="505"/>
      <c r="B47" s="132"/>
      <c r="C47" s="140"/>
      <c r="D47" s="129"/>
      <c r="E47" s="136"/>
      <c r="F47" s="129"/>
    </row>
    <row r="48" spans="1:6" s="64" customFormat="1" ht="24" customHeight="1">
      <c r="A48" s="505">
        <f>A45+1</f>
        <v>13</v>
      </c>
      <c r="B48" s="301" t="s">
        <v>608</v>
      </c>
      <c r="C48" s="53"/>
      <c r="D48" s="51"/>
      <c r="E48" s="450"/>
      <c r="F48" s="63"/>
    </row>
    <row r="49" spans="1:6" s="306" customFormat="1">
      <c r="A49" s="83"/>
      <c r="B49" s="34" t="s">
        <v>606</v>
      </c>
      <c r="C49" s="53" t="s">
        <v>27</v>
      </c>
      <c r="D49" s="51">
        <v>20</v>
      </c>
      <c r="E49" s="450"/>
      <c r="F49" s="305">
        <f>ROUND(D49*E49,2)</f>
        <v>0</v>
      </c>
    </row>
    <row r="50" spans="1:6" s="306" customFormat="1" ht="24">
      <c r="A50" s="83"/>
      <c r="B50" s="34" t="s">
        <v>607</v>
      </c>
      <c r="C50" s="53" t="s">
        <v>27</v>
      </c>
      <c r="D50" s="51">
        <v>20</v>
      </c>
      <c r="E50" s="450"/>
      <c r="F50" s="305">
        <f>ROUND(D50*E50,2)</f>
        <v>0</v>
      </c>
    </row>
    <row r="51" spans="1:6" s="301" customFormat="1">
      <c r="A51" s="82"/>
      <c r="B51" s="55"/>
      <c r="C51" s="53"/>
      <c r="D51" s="51"/>
      <c r="E51" s="450"/>
      <c r="F51" s="56"/>
    </row>
    <row r="52" spans="1:6" ht="12.75">
      <c r="A52" s="505"/>
      <c r="B52" s="399" t="s">
        <v>174</v>
      </c>
      <c r="C52" s="140"/>
      <c r="D52" s="124"/>
      <c r="E52" s="457"/>
      <c r="F52" s="123"/>
    </row>
    <row r="53" spans="1:6" ht="12.75">
      <c r="A53" s="505"/>
      <c r="B53" s="399"/>
      <c r="C53" s="140"/>
      <c r="D53" s="533"/>
      <c r="E53" s="457"/>
      <c r="F53" s="123"/>
    </row>
    <row r="54" spans="1:6" ht="141" customHeight="1">
      <c r="A54" s="505">
        <f>A48+1</f>
        <v>14</v>
      </c>
      <c r="B54" s="536" t="s">
        <v>682</v>
      </c>
      <c r="C54" s="140"/>
      <c r="D54" s="533"/>
      <c r="E54" s="457"/>
      <c r="F54" s="123"/>
    </row>
    <row r="55" spans="1:6" ht="12.75">
      <c r="A55" s="505"/>
      <c r="B55" s="553"/>
      <c r="C55" s="545" t="s">
        <v>42</v>
      </c>
      <c r="D55" s="153">
        <v>1560</v>
      </c>
      <c r="E55" s="324"/>
      <c r="F55" s="153">
        <f>ROUND(D55*E55,2)</f>
        <v>0</v>
      </c>
    </row>
    <row r="56" spans="1:6" ht="12.75">
      <c r="A56" s="505"/>
      <c r="B56" s="553"/>
      <c r="C56" s="140"/>
      <c r="D56" s="533"/>
      <c r="E56" s="457"/>
      <c r="F56" s="123"/>
    </row>
    <row r="57" spans="1:6" ht="216" customHeight="1">
      <c r="A57" s="505">
        <f>A54+1</f>
        <v>15</v>
      </c>
      <c r="B57" s="536" t="s">
        <v>684</v>
      </c>
      <c r="C57" s="140"/>
      <c r="D57" s="533"/>
      <c r="E57" s="457"/>
      <c r="F57" s="123"/>
    </row>
    <row r="58" spans="1:6" ht="12.75">
      <c r="A58" s="505"/>
      <c r="B58" s="553"/>
      <c r="C58" s="545" t="s">
        <v>42</v>
      </c>
      <c r="D58" s="153">
        <v>30</v>
      </c>
      <c r="E58" s="324"/>
      <c r="F58" s="153">
        <f>ROUND(D58*E58,2)</f>
        <v>0</v>
      </c>
    </row>
    <row r="59" spans="1:6" ht="12.75">
      <c r="A59" s="505"/>
      <c r="B59" s="553"/>
      <c r="C59" s="140"/>
      <c r="D59" s="533"/>
      <c r="E59" s="457"/>
      <c r="F59" s="123"/>
    </row>
    <row r="60" spans="1:6" ht="151.5" customHeight="1">
      <c r="A60" s="505">
        <f>A57+1</f>
        <v>16</v>
      </c>
      <c r="B60" s="536" t="s">
        <v>683</v>
      </c>
      <c r="C60" s="140"/>
      <c r="D60" s="533"/>
      <c r="E60" s="457"/>
      <c r="F60" s="123"/>
    </row>
    <row r="61" spans="1:6" ht="12.75">
      <c r="A61" s="505"/>
      <c r="B61" s="553"/>
      <c r="C61" s="545" t="s">
        <v>42</v>
      </c>
      <c r="D61" s="153">
        <v>550</v>
      </c>
      <c r="E61" s="324"/>
      <c r="F61" s="153">
        <f>ROUND(D61*E61,2)</f>
        <v>0</v>
      </c>
    </row>
    <row r="62" spans="1:6" ht="12.75">
      <c r="A62" s="505"/>
      <c r="B62" s="553"/>
      <c r="C62" s="140"/>
      <c r="D62" s="533"/>
      <c r="E62" s="457"/>
      <c r="F62" s="123"/>
    </row>
    <row r="63" spans="1:6" ht="180.75" customHeight="1">
      <c r="A63" s="505">
        <f>A60+1</f>
        <v>17</v>
      </c>
      <c r="B63" s="536" t="s">
        <v>686</v>
      </c>
      <c r="C63" s="140"/>
      <c r="D63" s="533"/>
      <c r="E63" s="457"/>
      <c r="F63" s="123"/>
    </row>
    <row r="64" spans="1:6" ht="12.75">
      <c r="A64" s="505"/>
      <c r="B64" s="553"/>
      <c r="C64" s="545" t="s">
        <v>42</v>
      </c>
      <c r="D64" s="153">
        <v>380</v>
      </c>
      <c r="E64" s="324"/>
      <c r="F64" s="153">
        <f>ROUND(D64*E64,2)</f>
        <v>0</v>
      </c>
    </row>
    <row r="65" spans="1:6" ht="12.75">
      <c r="A65" s="505"/>
      <c r="B65" s="553"/>
      <c r="C65" s="140"/>
      <c r="D65" s="533"/>
      <c r="E65" s="457"/>
      <c r="F65" s="123"/>
    </row>
    <row r="66" spans="1:6" ht="228" customHeight="1">
      <c r="A66" s="505">
        <f>A63+1</f>
        <v>18</v>
      </c>
      <c r="B66" s="536" t="s">
        <v>685</v>
      </c>
      <c r="C66" s="140"/>
      <c r="D66" s="533"/>
      <c r="E66" s="457"/>
      <c r="F66" s="123"/>
    </row>
    <row r="67" spans="1:6" ht="12.75">
      <c r="A67" s="505"/>
      <c r="B67" s="553"/>
      <c r="C67" s="545" t="s">
        <v>42</v>
      </c>
      <c r="D67" s="153">
        <v>250</v>
      </c>
      <c r="E67" s="324"/>
      <c r="F67" s="153">
        <f>ROUND(D67*E67,2)</f>
        <v>0</v>
      </c>
    </row>
    <row r="68" spans="1:6" ht="12.75">
      <c r="A68" s="505"/>
      <c r="B68" s="553"/>
      <c r="C68" s="140"/>
      <c r="D68" s="533"/>
      <c r="E68" s="457"/>
      <c r="F68" s="123"/>
    </row>
    <row r="69" spans="1:6" ht="254.25" customHeight="1">
      <c r="A69" s="505">
        <f>A66+1</f>
        <v>19</v>
      </c>
      <c r="B69" s="536" t="s">
        <v>708</v>
      </c>
      <c r="C69" s="140"/>
      <c r="D69" s="533"/>
      <c r="E69" s="457"/>
      <c r="F69" s="123"/>
    </row>
    <row r="70" spans="1:6">
      <c r="A70" s="538"/>
      <c r="B70" s="177"/>
      <c r="C70" s="545" t="s">
        <v>42</v>
      </c>
      <c r="D70" s="153">
        <v>10</v>
      </c>
      <c r="E70" s="324"/>
      <c r="F70" s="153">
        <f>ROUND(D70*E70,2)</f>
        <v>0</v>
      </c>
    </row>
    <row r="71" spans="1:6" ht="12.75">
      <c r="A71" s="505"/>
      <c r="B71" s="553"/>
      <c r="C71" s="140"/>
      <c r="D71" s="533"/>
      <c r="E71" s="457"/>
      <c r="F71" s="123"/>
    </row>
    <row r="72" spans="1:6" ht="113.25" customHeight="1">
      <c r="A72" s="505">
        <f>A69+1</f>
        <v>20</v>
      </c>
      <c r="B72" s="132" t="str">
        <f>"Izvedba profilirane horizontalne rubne trake (okvira) na stropu prostorije br. 3 na katu u južnom krilu palače (jugoistočna prostorija muzeja). Izvodi se industrijskom bescementnom žbukom na bazi vapna. Ukupna stvarna "&amp;"duljina profilirane trake bila bi cca 26 m i imala bi 5 obrata (promjene  smjera). Razvijena površina profilacije je 9 cm, ima 3 ruba i 1 krivinu. U iskazu površine uključeni su dodaci za obrate. Sve ostalo isto kao u stavci A.6."&amp;A69&amp;"."</f>
        <v>Izvedba profilirane horizontalne rubne trake (okvira) na stropu prostorije br. 3 na katu u južnom krilu palače (jugoistočna prostorija muzeja). Izvodi se industrijskom bescementnom žbukom na bazi vapna. Ukupna stvarna duljina profilirane trake bila bi cca 26 m i imala bi 5 obrata (promjene  smjera). Razvijena površina profilacije je 9 cm, ima 3 ruba i 1 krivinu. U iskazu površine uključeni su dodaci za obrate. Sve ostalo isto kao u stavci A.6.19.</v>
      </c>
      <c r="C72" s="140"/>
      <c r="D72" s="533"/>
      <c r="E72" s="457"/>
      <c r="F72" s="123"/>
    </row>
    <row r="73" spans="1:6">
      <c r="A73" s="538"/>
      <c r="B73" s="177"/>
      <c r="C73" s="545" t="s">
        <v>42</v>
      </c>
      <c r="D73" s="153">
        <v>12</v>
      </c>
      <c r="E73" s="324"/>
      <c r="F73" s="153">
        <f>ROUND(D73*E73,2)</f>
        <v>0</v>
      </c>
    </row>
    <row r="74" spans="1:6" ht="12.75">
      <c r="A74" s="505"/>
      <c r="B74" s="553"/>
      <c r="C74" s="140"/>
      <c r="D74" s="533"/>
      <c r="E74" s="457"/>
      <c r="F74" s="123"/>
    </row>
    <row r="75" spans="1:6" ht="341.25" customHeight="1">
      <c r="A75" s="505">
        <f>A72+1</f>
        <v>21</v>
      </c>
      <c r="B75" s="536" t="s">
        <v>687</v>
      </c>
      <c r="C75" s="140"/>
      <c r="D75" s="533"/>
      <c r="E75" s="457"/>
      <c r="F75" s="123"/>
    </row>
    <row r="76" spans="1:6">
      <c r="A76" s="538"/>
      <c r="B76" s="177"/>
      <c r="C76" s="545" t="s">
        <v>42</v>
      </c>
      <c r="D76" s="153">
        <v>53</v>
      </c>
      <c r="E76" s="324"/>
      <c r="F76" s="153">
        <f>ROUND(D76*E76,2)</f>
        <v>0</v>
      </c>
    </row>
    <row r="77" spans="1:6" ht="12.75">
      <c r="A77" s="505"/>
      <c r="B77" s="553"/>
      <c r="C77" s="140"/>
      <c r="D77" s="533"/>
      <c r="E77" s="457"/>
      <c r="F77" s="123"/>
    </row>
    <row r="78" spans="1:6" ht="110.25" customHeight="1">
      <c r="A78" s="505">
        <f>A75+1</f>
        <v>22</v>
      </c>
      <c r="B78" s="132" t="str">
        <f>"Izvedba profiliranog horizontalnog vijenca na vrhu zidova (ispod holkela) prostorije br. 7 na katu u južnom krilu palače (sjeverozapadna prostorija). Izvodi se industrijskom bezcementnom žbukom na bazi vapna. "&amp;"Ukupna stvarna duljina vijenca bila bi cca 23 m. Vijenac bi imao 5 obrata (promjena  smjera). Razvijena širina profilacije je cca 43 cm, ima 11 rubova i 4 krivine. Sve ostalo kao u stavci A.6."&amp;A75&amp;"."</f>
        <v>Izvedba profiliranog horizontalnog vijenca na vrhu zidova (ispod holkela) prostorije br. 7 na katu u južnom krilu palače (sjeverozapadna prostorija). Izvodi se industrijskom bezcementnom žbukom na bazi vapna. Ukupna stvarna duljina vijenca bila bi cca 23 m. Vijenac bi imao 5 obrata (promjena  smjera). Razvijena širina profilacije je cca 43 cm, ima 11 rubova i 4 krivine. Sve ostalo kao u stavci A.6.21.</v>
      </c>
      <c r="C78" s="140"/>
      <c r="D78" s="533"/>
      <c r="E78" s="457"/>
      <c r="F78" s="123"/>
    </row>
    <row r="79" spans="1:6">
      <c r="A79" s="538"/>
      <c r="B79" s="177"/>
      <c r="C79" s="545" t="s">
        <v>42</v>
      </c>
      <c r="D79" s="153">
        <v>43</v>
      </c>
      <c r="E79" s="324"/>
      <c r="F79" s="153">
        <f>ROUND(D79*E79,2)</f>
        <v>0</v>
      </c>
    </row>
    <row r="80" spans="1:6" ht="12.75">
      <c r="A80" s="505"/>
      <c r="B80" s="553"/>
      <c r="C80" s="140"/>
      <c r="D80" s="533"/>
      <c r="E80" s="457"/>
      <c r="F80" s="123"/>
    </row>
    <row r="81" spans="1:6" ht="110.25" customHeight="1">
      <c r="A81" s="505">
        <f>A78+1</f>
        <v>23</v>
      </c>
      <c r="B81" s="536" t="str">
        <f>"Izvedba profiliranog horizontalnog vijenca na vrhu zidova (ispod koritastog svoda) prostorije br. 15 na katu u sjevernom krilu palače (sjeverozapadna prostorija). Izvodi se industrijskom bescementnom žbukom na "&amp;"bazi vapna. Ukupna stvarna duljina vijenca bila bi cca 18,5 m. Vijenac bi imao 4 obrata (promjena  smjera). Razvijena širina profilacije je cca 47,5 cm, ima 6 rubova i 2 krivine. Sve ostalo kao u stavci A.6."&amp;A75&amp;"."</f>
        <v>Izvedba profiliranog horizontalnog vijenca na vrhu zidova (ispod koritastog svoda) prostorije br. 15 na katu u sjevernom krilu palače (sjeverozapadna prostorija). Izvodi se industrijskom bescementnom žbukom na bazi vapna. Ukupna stvarna duljina vijenca bila bi cca 18,5 m. Vijenac bi imao 4 obrata (promjena  smjera). Razvijena širina profilacije je cca 47,5 cm, ima 6 rubova i 2 krivine. Sve ostalo kao u stavci A.6.21.</v>
      </c>
      <c r="C81" s="140"/>
      <c r="D81" s="533"/>
      <c r="E81" s="457"/>
      <c r="F81" s="123"/>
    </row>
    <row r="82" spans="1:6">
      <c r="A82" s="538"/>
      <c r="B82" s="177"/>
      <c r="C82" s="545" t="s">
        <v>42</v>
      </c>
      <c r="D82" s="153">
        <v>35</v>
      </c>
      <c r="E82" s="324"/>
      <c r="F82" s="153">
        <f>ROUND(D82*E82,2)</f>
        <v>0</v>
      </c>
    </row>
    <row r="83" spans="1:6" ht="12.75">
      <c r="A83" s="505"/>
      <c r="B83" s="553"/>
      <c r="C83" s="140"/>
      <c r="D83" s="533"/>
      <c r="E83" s="457"/>
      <c r="F83" s="123"/>
    </row>
    <row r="84" spans="1:6" s="331" customFormat="1" ht="205.9" customHeight="1">
      <c r="A84" s="505">
        <f>A81+1</f>
        <v>24</v>
      </c>
      <c r="B84" s="132" t="s">
        <v>859</v>
      </c>
      <c r="C84" s="400"/>
      <c r="D84" s="136"/>
      <c r="E84" s="459"/>
      <c r="F84" s="385"/>
    </row>
    <row r="85" spans="1:6" s="331" customFormat="1" ht="12.75">
      <c r="A85" s="505"/>
      <c r="B85" s="363" t="s">
        <v>199</v>
      </c>
      <c r="C85" s="545" t="s">
        <v>42</v>
      </c>
      <c r="D85" s="153">
        <v>100</v>
      </c>
      <c r="E85" s="324"/>
      <c r="F85" s="153">
        <f>ROUND(D85*E85,2)</f>
        <v>0</v>
      </c>
    </row>
    <row r="86" spans="1:6" s="331" customFormat="1" ht="12.75">
      <c r="A86" s="505"/>
      <c r="B86" s="363" t="s">
        <v>200</v>
      </c>
      <c r="C86" s="545" t="s">
        <v>27</v>
      </c>
      <c r="D86" s="153">
        <v>20</v>
      </c>
      <c r="E86" s="324"/>
      <c r="F86" s="153">
        <f>ROUND(D86*E86,2)</f>
        <v>0</v>
      </c>
    </row>
    <row r="87" spans="1:6" s="331" customFormat="1" ht="12.75">
      <c r="A87" s="505"/>
      <c r="B87" s="363"/>
      <c r="C87" s="400"/>
      <c r="D87" s="136"/>
      <c r="E87" s="459"/>
      <c r="F87" s="385"/>
    </row>
    <row r="88" spans="1:6" ht="12.75">
      <c r="A88" s="505"/>
      <c r="B88" s="131" t="s">
        <v>226</v>
      </c>
      <c r="C88" s="140"/>
      <c r="D88" s="136"/>
      <c r="E88" s="458"/>
      <c r="F88" s="129"/>
    </row>
    <row r="89" spans="1:6" ht="12.75">
      <c r="A89" s="505"/>
      <c r="B89" s="132"/>
      <c r="C89" s="140"/>
      <c r="D89" s="136"/>
      <c r="E89" s="458"/>
      <c r="F89" s="384"/>
    </row>
    <row r="90" spans="1:6" ht="36.75" customHeight="1">
      <c r="A90" s="505">
        <f>A84+1</f>
        <v>25</v>
      </c>
      <c r="B90" s="124" t="s">
        <v>222</v>
      </c>
      <c r="C90" s="140"/>
      <c r="D90" s="136"/>
      <c r="E90" s="458"/>
      <c r="F90" s="384"/>
    </row>
    <row r="91" spans="1:6" ht="12.75">
      <c r="A91" s="505"/>
      <c r="B91" s="132"/>
      <c r="C91" s="140" t="s">
        <v>98</v>
      </c>
      <c r="D91" s="136">
        <v>1</v>
      </c>
      <c r="E91" s="136"/>
      <c r="F91" s="129">
        <f>ROUND(D91*E91,2)</f>
        <v>0</v>
      </c>
    </row>
    <row r="92" spans="1:6" ht="12.75">
      <c r="A92" s="505"/>
      <c r="B92" s="132"/>
      <c r="C92" s="140"/>
      <c r="D92" s="136"/>
      <c r="E92" s="458"/>
      <c r="F92" s="384"/>
    </row>
    <row r="93" spans="1:6" ht="53.25" customHeight="1">
      <c r="A93" s="505">
        <f>A90+1</f>
        <v>26</v>
      </c>
      <c r="B93" s="132" t="s">
        <v>223</v>
      </c>
      <c r="C93" s="140"/>
      <c r="D93" s="136"/>
      <c r="E93" s="458"/>
      <c r="F93" s="384"/>
    </row>
    <row r="94" spans="1:6">
      <c r="A94" s="538"/>
      <c r="B94" s="132" t="s">
        <v>332</v>
      </c>
      <c r="C94" s="140" t="s">
        <v>90</v>
      </c>
      <c r="D94" s="136">
        <v>200</v>
      </c>
      <c r="E94" s="136"/>
      <c r="F94" s="129">
        <f>ROUND(D94*E94,2)</f>
        <v>0</v>
      </c>
    </row>
    <row r="95" spans="1:6">
      <c r="A95" s="538"/>
      <c r="B95" s="132" t="s">
        <v>333</v>
      </c>
      <c r="C95" s="140" t="s">
        <v>90</v>
      </c>
      <c r="D95" s="136">
        <v>200</v>
      </c>
      <c r="E95" s="136"/>
      <c r="F95" s="129">
        <f>ROUND(D95*E95,2)</f>
        <v>0</v>
      </c>
    </row>
    <row r="96" spans="1:6">
      <c r="A96" s="538"/>
      <c r="B96" s="132" t="s">
        <v>334</v>
      </c>
      <c r="C96" s="140" t="s">
        <v>90</v>
      </c>
      <c r="D96" s="136">
        <v>200</v>
      </c>
      <c r="E96" s="136"/>
      <c r="F96" s="129">
        <f>ROUND(D96*E96,2)</f>
        <v>0</v>
      </c>
    </row>
    <row r="97" spans="1:6" ht="12.75">
      <c r="A97" s="505"/>
      <c r="B97" s="398"/>
      <c r="C97" s="140"/>
      <c r="D97" s="136"/>
      <c r="E97" s="457"/>
      <c r="F97" s="136"/>
    </row>
    <row r="98" spans="1:6">
      <c r="A98" s="293"/>
      <c r="B98" s="123"/>
      <c r="C98" s="123"/>
      <c r="D98" s="123"/>
      <c r="E98" s="136"/>
      <c r="F98" s="136"/>
    </row>
    <row r="99" spans="1:6" ht="12.75">
      <c r="A99" s="143" t="s">
        <v>568</v>
      </c>
      <c r="B99" s="364" t="s">
        <v>376</v>
      </c>
      <c r="C99" s="401"/>
      <c r="D99" s="142"/>
      <c r="E99" s="386"/>
      <c r="F99" s="142">
        <f>SUM(F7:F97)</f>
        <v>0</v>
      </c>
    </row>
  </sheetData>
  <sheetProtection algorithmName="SHA-512" hashValue="6vOENdsvoHURwY93xTkh4TFHejVAFRHBtxnWQ/l4mB466oQ9WnJfgwB2z6ZqMtqcm1tWziW8vbmX95/EYiuvTw==" saltValue="rB6ivCFfNTYCvDh+Ff787A==" spinCount="100000" sheet="1" objects="1" scenarios="1"/>
  <mergeCells count="1">
    <mergeCell ref="B3:F3"/>
  </mergeCells>
  <phoneticPr fontId="11" type="noConversion"/>
  <pageMargins left="0.59055118110236227" right="0.19685039370078741" top="0.86614173228346458" bottom="0.86614173228346458" header="0.39370078740157483" footer="0.31496062992125984"/>
  <pageSetup paperSize="9" orientation="portrait" horizontalDpi="4294967293" r:id="rId1"/>
  <headerFooter alignWithMargins="0">
    <oddHeader>&amp;L&amp;"-,Uobičajeno"&amp;8&amp;K01+042INVESTITOR: HRVATSKI POVIJESNI MUZEJ
GRAĐEVINA: Palača Vojković-Oršić-Kulmer-Rauch, Matoševa 9, Zagreb&amp;R&amp;"-,Uobičajeno"&amp;K01+043PROJEKT OBNOVE KONSTRUKCIJE ZGRADE - Z.O.P. 01/22
T R O Š K O V N I K</oddHeader>
    <oddFooter>&amp;L&amp;"-,Uobičajeno"&amp;K01+044
Glavni projektant: Martina Vujasinović, mag. ind. aedif.
INTRADOS PROJEKT d.o.o., Zagreb, ožujak 2022.&amp;R&amp;"-,Uobičajeno"&amp;K01+043str.: A 6.&amp;P</oddFooter>
  </headerFooter>
  <rowBreaks count="6" manualBreakCount="6">
    <brk id="20" max="5" man="1"/>
    <brk id="50" max="5" man="1"/>
    <brk id="61" max="5" man="1"/>
    <brk id="67" max="5" man="1"/>
    <brk id="73" max="5" man="1"/>
    <brk id="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22</vt:i4>
      </vt:variant>
    </vt:vector>
  </HeadingPairs>
  <TitlesOfParts>
    <vt:vector size="39" baseType="lpstr">
      <vt:lpstr>REKAPITULACIJA</vt:lpstr>
      <vt:lpstr>Opci i posebni uvjeti</vt:lpstr>
      <vt:lpstr>Preambule</vt:lpstr>
      <vt:lpstr>Pripremni radovi</vt:lpstr>
      <vt:lpstr>Demontaze i rusenja</vt:lpstr>
      <vt:lpstr>Zemljani radovi</vt:lpstr>
      <vt:lpstr>AB radovi</vt:lpstr>
      <vt:lpstr>Tesarski radovi</vt:lpstr>
      <vt:lpstr>Zidarski radovi</vt:lpstr>
      <vt:lpstr>Izolaterski radovi</vt:lpstr>
      <vt:lpstr>Ojacanja nosive konstrukcije</vt:lpstr>
      <vt:lpstr>Čelične konstrukcije</vt:lpstr>
      <vt:lpstr>Limarski radovi</vt:lpstr>
      <vt:lpstr>Krovopokrivacki radovi</vt:lpstr>
      <vt:lpstr>Instalacije</vt:lpstr>
      <vt:lpstr>Resturatorski radovi - zid</vt:lpstr>
      <vt:lpstr>Restauratorski radovi - ostalo</vt:lpstr>
      <vt:lpstr>'AB radovi'!Ispis_naslova</vt:lpstr>
      <vt:lpstr>'Čelične konstrukcije'!Ispis_naslova</vt:lpstr>
      <vt:lpstr>'Demontaze i rusenja'!Ispis_naslova</vt:lpstr>
      <vt:lpstr>'Izolaterski radovi'!Ispis_naslova</vt:lpstr>
      <vt:lpstr>'Ojacanja nosive konstrukcije'!Ispis_naslova</vt:lpstr>
      <vt:lpstr>'Pripremni radovi'!Ispis_naslova</vt:lpstr>
      <vt:lpstr>'Restauratorski radovi - ostalo'!Ispis_naslova</vt:lpstr>
      <vt:lpstr>'Resturatorski radovi - zid'!Ispis_naslova</vt:lpstr>
      <vt:lpstr>'Tesarski radovi'!Ispis_naslova</vt:lpstr>
      <vt:lpstr>'Zemljani radovi'!Ispis_naslova</vt:lpstr>
      <vt:lpstr>'Zidarski radovi'!Ispis_naslova</vt:lpstr>
      <vt:lpstr>'AB radovi'!Podrucje_ispisa</vt:lpstr>
      <vt:lpstr>'Demontaze i rusenja'!Podrucje_ispisa</vt:lpstr>
      <vt:lpstr>'Izolaterski radovi'!Podrucje_ispisa</vt:lpstr>
      <vt:lpstr>'Limarski radovi'!Podrucje_ispisa</vt:lpstr>
      <vt:lpstr>'Opci i posebni uvjeti'!Podrucje_ispisa</vt:lpstr>
      <vt:lpstr>Preambule!Podrucje_ispisa</vt:lpstr>
      <vt:lpstr>REKAPITULACIJA!Podrucje_ispisa</vt:lpstr>
      <vt:lpstr>'Restauratorski radovi - ostalo'!Podrucje_ispisa</vt:lpstr>
      <vt:lpstr>'Tesarski radovi'!Podrucje_ispisa</vt:lpstr>
      <vt:lpstr>'Zemljani radovi'!Podrucje_ispisa</vt:lpstr>
      <vt:lpstr>'Zidarski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Intrados projekt</dc:creator>
  <cp:lastModifiedBy>Martina Vujasinović</cp:lastModifiedBy>
  <cp:lastPrinted>2022-05-09T07:25:46Z</cp:lastPrinted>
  <dcterms:created xsi:type="dcterms:W3CDTF">2000-10-27T12:46:18Z</dcterms:created>
  <dcterms:modified xsi:type="dcterms:W3CDTF">2022-07-01T09:52:32Z</dcterms:modified>
</cp:coreProperties>
</file>